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sarahkobetis/Downloads/"/>
    </mc:Choice>
  </mc:AlternateContent>
  <xr:revisionPtr revIDLastSave="0" documentId="13_ncr:1_{C3DCAD62-2883-0B49-A0A9-57B986695E91}" xr6:coauthVersionLast="46" xr6:coauthVersionMax="46" xr10:uidLastSave="{00000000-0000-0000-0000-000000000000}"/>
  <bookViews>
    <workbookView xWindow="780" yWindow="1000" windowWidth="27640" windowHeight="15320" firstSheet="8" activeTab="13" xr2:uid="{ED1C42ED-8A71-CD4D-8A02-D234D87D406C}"/>
  </bookViews>
  <sheets>
    <sheet name="INSTRUCTIONS" sheetId="17" r:id="rId1"/>
    <sheet name="Worksheet" sheetId="3" r:id="rId2"/>
    <sheet name="Year 1 Abatement Letter" sheetId="4" r:id="rId3"/>
    <sheet name="Year 2 Abatement Letter" sheetId="6" r:id="rId4"/>
    <sheet name="Year 3 Abatement Letter" sheetId="7" r:id="rId5"/>
    <sheet name="Year 4 Abatement Letter" sheetId="9" r:id="rId6"/>
    <sheet name="Year 5 Abatement Letter" sheetId="5" r:id="rId7"/>
    <sheet name="Year 6 Abatement Letter" sheetId="10" r:id="rId8"/>
    <sheet name="Year 7 Abatement Letter" sheetId="8" r:id="rId9"/>
    <sheet name="Year 8 Abatement Letter" sheetId="11" r:id="rId10"/>
    <sheet name="Year 9 Abatement Letter" sheetId="12" r:id="rId11"/>
    <sheet name="Year 10 Abatement Letter" sheetId="13" r:id="rId12"/>
    <sheet name="Year 11 Abatement Letter" sheetId="14" r:id="rId13"/>
    <sheet name="Year 12 Abatement Letter" sheetId="15" r:id="rId14"/>
  </sheets>
  <definedNames>
    <definedName name="_xlnm.Print_Area" localSheetId="0">INSTRUCTIONS!$R$29</definedName>
    <definedName name="_xlnm.Print_Area" localSheetId="1">Worksheet!$A$2:$H$53</definedName>
    <definedName name="_xlnm.Print_Area" localSheetId="2">'Year 1 Abatement Letter'!$A$1:$H$59</definedName>
    <definedName name="_xlnm.Print_Area" localSheetId="11">'Year 10 Abatement Letter'!$B$1:$H$59</definedName>
    <definedName name="_xlnm.Print_Area" localSheetId="12">'Year 11 Abatement Letter'!$B$1:$H$59</definedName>
    <definedName name="_xlnm.Print_Area" localSheetId="13">'Year 12 Abatement Letter'!$B$1:$H$59</definedName>
    <definedName name="_xlnm.Print_Area" localSheetId="3">'Year 2 Abatement Letter'!$B$1:$H$59</definedName>
    <definedName name="_xlnm.Print_Area" localSheetId="4">'Year 3 Abatement Letter'!$B$1:$H$59</definedName>
    <definedName name="_xlnm.Print_Area" localSheetId="5">'Year 4 Abatement Letter'!$B$1:$H$59</definedName>
    <definedName name="_xlnm.Print_Area" localSheetId="6">'Year 5 Abatement Letter'!$B$1:$H$59</definedName>
    <definedName name="_xlnm.Print_Area" localSheetId="7">'Year 6 Abatement Letter'!$B$1:$H$59</definedName>
    <definedName name="_xlnm.Print_Area" localSheetId="8">'Year 7 Abatement Letter'!$B$1:$H$59</definedName>
    <definedName name="_xlnm.Print_Area" localSheetId="9">'Year 8 Abatement Letter'!$B$1:$H$59</definedName>
    <definedName name="_xlnm.Print_Area" localSheetId="10">'Year 9 Abatement Letter'!$B$1:$H$59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5" l="1"/>
  <c r="B39" i="15" s="1"/>
  <c r="E34" i="14"/>
  <c r="B39" i="14" s="1"/>
  <c r="E34" i="13"/>
  <c r="B39" i="13" s="1"/>
  <c r="E34" i="12"/>
  <c r="B39" i="12" s="1"/>
  <c r="E34" i="11"/>
  <c r="B39" i="11" s="1"/>
  <c r="E34" i="8"/>
  <c r="B39" i="8" s="1"/>
  <c r="E34" i="10"/>
  <c r="B39" i="10" s="1"/>
  <c r="E34" i="5"/>
  <c r="B39" i="5" s="1"/>
  <c r="E34" i="9"/>
  <c r="B39" i="9" s="1"/>
  <c r="E34" i="7"/>
  <c r="B39" i="7" s="1"/>
  <c r="E34" i="6"/>
  <c r="B39" i="6" s="1"/>
  <c r="H28" i="4"/>
  <c r="B39" i="4" s="1"/>
  <c r="D31" i="4"/>
  <c r="B29" i="6"/>
  <c r="B29" i="7"/>
  <c r="B29" i="9"/>
  <c r="B29" i="5"/>
  <c r="B29" i="10"/>
  <c r="B29" i="8"/>
  <c r="B29" i="11"/>
  <c r="B29" i="12"/>
  <c r="B33" i="15"/>
  <c r="B29" i="15"/>
  <c r="B33" i="14"/>
  <c r="B29" i="14"/>
  <c r="B33" i="13"/>
  <c r="B29" i="13"/>
  <c r="B33" i="12"/>
  <c r="B33" i="11"/>
  <c r="B33" i="8"/>
  <c r="B33" i="10"/>
  <c r="B33" i="5"/>
  <c r="B56" i="15"/>
  <c r="B55" i="15"/>
  <c r="B47" i="15"/>
  <c r="B44" i="15"/>
  <c r="B41" i="15"/>
  <c r="B23" i="15"/>
  <c r="F21" i="15"/>
  <c r="B18" i="15"/>
  <c r="C13" i="15"/>
  <c r="B1" i="15"/>
  <c r="B56" i="14"/>
  <c r="B55" i="14"/>
  <c r="B47" i="14"/>
  <c r="B44" i="14"/>
  <c r="B41" i="14"/>
  <c r="B23" i="14"/>
  <c r="F21" i="14"/>
  <c r="B18" i="14"/>
  <c r="C13" i="14"/>
  <c r="B1" i="14"/>
  <c r="B56" i="13"/>
  <c r="B55" i="13"/>
  <c r="B47" i="13"/>
  <c r="B44" i="13"/>
  <c r="B41" i="13"/>
  <c r="B23" i="13"/>
  <c r="F21" i="13"/>
  <c r="B18" i="13"/>
  <c r="C13" i="13"/>
  <c r="B1" i="13"/>
  <c r="B56" i="12"/>
  <c r="B55" i="12"/>
  <c r="B47" i="12"/>
  <c r="B44" i="12"/>
  <c r="B41" i="12"/>
  <c r="B23" i="12"/>
  <c r="F21" i="12"/>
  <c r="B18" i="12"/>
  <c r="C13" i="12"/>
  <c r="B1" i="12"/>
  <c r="B56" i="11"/>
  <c r="B55" i="11"/>
  <c r="B47" i="11"/>
  <c r="B44" i="11"/>
  <c r="B41" i="11"/>
  <c r="B23" i="11"/>
  <c r="F21" i="11"/>
  <c r="B18" i="11"/>
  <c r="C13" i="11"/>
  <c r="B1" i="11"/>
  <c r="B56" i="10"/>
  <c r="B55" i="10"/>
  <c r="B47" i="10"/>
  <c r="B44" i="10"/>
  <c r="B41" i="10"/>
  <c r="B23" i="10"/>
  <c r="F21" i="10"/>
  <c r="B18" i="10"/>
  <c r="C13" i="10"/>
  <c r="B1" i="10"/>
  <c r="B56" i="9"/>
  <c r="B55" i="9"/>
  <c r="B47" i="9"/>
  <c r="B44" i="9"/>
  <c r="B41" i="9"/>
  <c r="B33" i="9"/>
  <c r="B23" i="9"/>
  <c r="F21" i="9"/>
  <c r="B18" i="9"/>
  <c r="C13" i="9"/>
  <c r="B1" i="9"/>
  <c r="B56" i="8"/>
  <c r="B55" i="8"/>
  <c r="B47" i="8"/>
  <c r="B44" i="8"/>
  <c r="B41" i="8"/>
  <c r="B23" i="8"/>
  <c r="F21" i="8"/>
  <c r="B18" i="8"/>
  <c r="C13" i="8"/>
  <c r="B1" i="8"/>
  <c r="B33" i="6"/>
  <c r="B33" i="7"/>
  <c r="B56" i="7"/>
  <c r="B55" i="7"/>
  <c r="B47" i="7"/>
  <c r="B44" i="7"/>
  <c r="B41" i="7"/>
  <c r="B23" i="7"/>
  <c r="F21" i="7"/>
  <c r="B18" i="7"/>
  <c r="C13" i="7"/>
  <c r="B1" i="7"/>
  <c r="B56" i="6"/>
  <c r="B55" i="6"/>
  <c r="B47" i="6"/>
  <c r="B44" i="6"/>
  <c r="B41" i="6"/>
  <c r="B23" i="6"/>
  <c r="F21" i="6"/>
  <c r="B18" i="6"/>
  <c r="C13" i="6"/>
  <c r="B1" i="6"/>
  <c r="B56" i="5"/>
  <c r="B55" i="5"/>
  <c r="B47" i="5"/>
  <c r="B44" i="5"/>
  <c r="B41" i="5"/>
  <c r="B23" i="5"/>
  <c r="F21" i="5"/>
  <c r="B18" i="5"/>
  <c r="C13" i="5"/>
  <c r="B1" i="5"/>
  <c r="B56" i="4"/>
  <c r="B55" i="4"/>
  <c r="B47" i="4"/>
  <c r="B44" i="4"/>
  <c r="B41" i="4"/>
  <c r="G35" i="4"/>
  <c r="G33" i="4"/>
  <c r="G34" i="4" s="1"/>
  <c r="G32" i="4"/>
  <c r="B23" i="4"/>
  <c r="F21" i="4"/>
  <c r="B18" i="4"/>
  <c r="C13" i="4"/>
  <c r="B1" i="4"/>
  <c r="C17" i="3"/>
  <c r="C12" i="7" s="1"/>
  <c r="C36" i="3"/>
  <c r="C34" i="3"/>
  <c r="C35" i="3" s="1"/>
  <c r="C12" i="11" l="1"/>
  <c r="C12" i="9"/>
  <c r="C12" i="15"/>
  <c r="C12" i="13"/>
  <c r="C12" i="8"/>
  <c r="C12" i="12"/>
  <c r="C12" i="14"/>
  <c r="C12" i="5"/>
  <c r="C12" i="6"/>
  <c r="C12" i="10"/>
  <c r="C12" i="4"/>
  <c r="G36" i="4"/>
  <c r="H35" i="6" s="1"/>
  <c r="H36" i="6" s="1"/>
  <c r="H35" i="7" s="1"/>
  <c r="H36" i="7" s="1"/>
  <c r="H35" i="9" s="1"/>
  <c r="H36" i="9" s="1"/>
  <c r="H35" i="5" s="1"/>
  <c r="H36" i="5" s="1"/>
  <c r="H35" i="10" s="1"/>
  <c r="H36" i="10" s="1"/>
  <c r="H35" i="8" s="1"/>
  <c r="H36" i="8" s="1"/>
  <c r="H35" i="11" s="1"/>
  <c r="H36" i="11" s="1"/>
  <c r="H35" i="12" s="1"/>
  <c r="H36" i="12" s="1"/>
  <c r="H35" i="13" s="1"/>
  <c r="H36" i="13" s="1"/>
  <c r="H35" i="14" s="1"/>
  <c r="H36" i="14" s="1"/>
  <c r="H35" i="15" s="1"/>
  <c r="H36" i="15" s="1"/>
  <c r="C37" i="3"/>
  <c r="C39" i="3" s="1"/>
  <c r="C40" i="3" s="1"/>
  <c r="C41" i="3" s="1"/>
  <c r="C42" i="3" s="1"/>
  <c r="C43" i="3" s="1"/>
  <c r="C44" i="3" s="1"/>
  <c r="C45" i="3" s="1"/>
  <c r="C46" i="3" s="1"/>
  <c r="C47" i="3" s="1"/>
  <c r="C48" i="3" s="1"/>
  <c r="C49" i="3" s="1"/>
  <c r="C50" i="3" s="1"/>
  <c r="C51" i="3" l="1"/>
</calcChain>
</file>

<file path=xl/sharedStrings.xml><?xml version="1.0" encoding="utf-8"?>
<sst xmlns="http://schemas.openxmlformats.org/spreadsheetml/2006/main" count="348" uniqueCount="160">
  <si>
    <t>Street Address</t>
  </si>
  <si>
    <t>Municipality</t>
  </si>
  <si>
    <t>Last Known EAV Prior to Exemption</t>
  </si>
  <si>
    <t>Click here to search for Last Known EAV by PIN</t>
  </si>
  <si>
    <t>Tax Rate (2020)</t>
  </si>
  <si>
    <t>Click here to find the latest year's tax rate</t>
  </si>
  <si>
    <t>50% of that EAV</t>
  </si>
  <si>
    <t>Estimated Base Tax Bill (not to exceed $100,000)</t>
  </si>
  <si>
    <t>Southland Reactivation “Base” Tax Bill</t>
  </si>
  <si>
    <t>YEAR TWO (2): Base Tax Bill  x 1.1</t>
  </si>
  <si>
    <t>YEAR THREE (3): YEAR TWO Tax Bill x 1.1</t>
  </si>
  <si>
    <t>YEAR FOUR (4): YEAR THREE Tax Bill x 1.1</t>
  </si>
  <si>
    <t>YEAR FIVE (5): YEAR FOUR Tax Bill x 1.1</t>
  </si>
  <si>
    <t>YEAR SIX (6): YEAR FIVE Tax Bill x 1.1</t>
  </si>
  <si>
    <t>YEAR SEVEN (7): YEAR SIX Tax Bill x 1.1</t>
  </si>
  <si>
    <t>YEAR EIGHT (8): YEAR SEVEN Tax Bill x 1.1</t>
  </si>
  <si>
    <t>YEAR NINE (9): YEAR EIGHT Tax Bill x 1.1</t>
  </si>
  <si>
    <t>YEAR TEN (10): YEAR NINE Tax Bill x 1.1</t>
  </si>
  <si>
    <t>YEAR ELEVEN (11): YEAR TEN Tax Bill x 1.1</t>
  </si>
  <si>
    <t>YEAR TWELVE (12): YEAR ELEVEN Tax Bill x 1.1</t>
  </si>
  <si>
    <t>TOTAL ESTIMATED TAX BILL OVER 12 YEARS</t>
  </si>
  <si>
    <t>Zip Code</t>
  </si>
  <si>
    <t>SECTION 1 - APPLICANT INFORMATION</t>
  </si>
  <si>
    <t>Contact Phone</t>
  </si>
  <si>
    <t>Contact Email</t>
  </si>
  <si>
    <t>SECTION 2 - PROPERTY INFORMATION</t>
  </si>
  <si>
    <t>SECTION 3 - LAST KNOWN EAV</t>
  </si>
  <si>
    <t>SECTION 4 - SOUTHLAND REACTIVATION DESIGNATION TAX BILL CALCULATOR</t>
  </si>
  <si>
    <r>
      <rPr>
        <b/>
        <sz val="14"/>
        <color rgb="FF000000"/>
        <rFont val="Calibri"/>
        <family val="2"/>
      </rPr>
      <t>SECTION 3 INSTRUCTIONS:</t>
    </r>
    <r>
      <rPr>
        <sz val="14"/>
        <color rgb="FF000000"/>
        <rFont val="Calibri"/>
        <family val="2"/>
      </rPr>
      <t xml:space="preserve"> Use the links to the right of the table to find the data needed to complete Column C. Boxes highlighted </t>
    </r>
    <r>
      <rPr>
        <sz val="14"/>
        <color rgb="FFC00000"/>
        <rFont val="Calibri"/>
        <family val="2"/>
      </rPr>
      <t>red</t>
    </r>
    <r>
      <rPr>
        <sz val="14"/>
        <color rgb="FF000000"/>
        <rFont val="Calibri"/>
        <family val="2"/>
      </rPr>
      <t xml:space="preserve"> must be filled in with data specific to your parcel for the calculator to function. </t>
    </r>
  </si>
  <si>
    <r>
      <t xml:space="preserve">SECTION 4 </t>
    </r>
    <r>
      <rPr>
        <sz val="14"/>
        <color rgb="FF000000"/>
        <rFont val="Calibri"/>
        <family val="2"/>
      </rPr>
      <t>will calculate automatically after</t>
    </r>
    <r>
      <rPr>
        <b/>
        <sz val="14"/>
        <color rgb="FF000000"/>
        <rFont val="Calibri"/>
        <family val="2"/>
      </rPr>
      <t xml:space="preserve"> SECTION 3 </t>
    </r>
    <r>
      <rPr>
        <sz val="14"/>
        <color rgb="FF000000"/>
        <rFont val="Calibri"/>
        <family val="2"/>
      </rPr>
      <t>is completed.</t>
    </r>
  </si>
  <si>
    <t>City of/Village of</t>
  </si>
  <si>
    <t>Municipality Name</t>
  </si>
  <si>
    <t>Alsip</t>
  </si>
  <si>
    <t>Blue Island</t>
  </si>
  <si>
    <t>Burnham</t>
  </si>
  <si>
    <t>Calumet City</t>
  </si>
  <si>
    <t>Calumet Park</t>
  </si>
  <si>
    <t>Country Club Hills</t>
  </si>
  <si>
    <t>Crestwood</t>
  </si>
  <si>
    <t>Dixmoor</t>
  </si>
  <si>
    <t>Dolton</t>
  </si>
  <si>
    <t>East Hazel Crest</t>
  </si>
  <si>
    <t>Flossmoor</t>
  </si>
  <si>
    <t>Ford Heights</t>
  </si>
  <si>
    <t>Glenwood</t>
  </si>
  <si>
    <t>Harvey</t>
  </si>
  <si>
    <t>Hazel Crest</t>
  </si>
  <si>
    <t>Homewood</t>
  </si>
  <si>
    <t>Lansing</t>
  </si>
  <si>
    <t>Lynwood</t>
  </si>
  <si>
    <t>Markham</t>
  </si>
  <si>
    <t>Matteson</t>
  </si>
  <si>
    <t>Midlothian</t>
  </si>
  <si>
    <t>Oak Forest</t>
  </si>
  <si>
    <t>Olympia Fields</t>
  </si>
  <si>
    <t>Park Forest</t>
  </si>
  <si>
    <t>Phoenix</t>
  </si>
  <si>
    <t>Posen</t>
  </si>
  <si>
    <t>Richton Park</t>
  </si>
  <si>
    <t>Riverdale</t>
  </si>
  <si>
    <t>Robbins</t>
  </si>
  <si>
    <t>Sauk Village</t>
  </si>
  <si>
    <t>South Chicago Heights</t>
  </si>
  <si>
    <t>South Holland</t>
  </si>
  <si>
    <t>Steger</t>
  </si>
  <si>
    <t>Thornton</t>
  </si>
  <si>
    <t>Tinley Park</t>
  </si>
  <si>
    <t>University Park</t>
  </si>
  <si>
    <t>Worth</t>
  </si>
  <si>
    <t>Village of</t>
  </si>
  <si>
    <t>City of</t>
  </si>
  <si>
    <t>Select Municipality</t>
  </si>
  <si>
    <t>Select City of/Village of</t>
  </si>
  <si>
    <t>Tax Extension Department</t>
  </si>
  <si>
    <t>Office of the Cook County Clerk</t>
  </si>
  <si>
    <t>118 N. Clark St. Rm. 434</t>
  </si>
  <si>
    <t>Tax.Extension@cookcountyil.gov</t>
  </si>
  <si>
    <t>Chicago, IL 60602</t>
  </si>
  <si>
    <t xml:space="preserve">RE: </t>
  </si>
  <si>
    <t>Address:</t>
  </si>
  <si>
    <t>12345 Main St.</t>
  </si>
  <si>
    <t>PIN:</t>
  </si>
  <si>
    <t>Dear Ms. Anthofer,</t>
  </si>
  <si>
    <t>SOUTHLAND REACTIVATION LAW, P.A. 102-1010</t>
  </si>
  <si>
    <t>Base Year EAV</t>
  </si>
  <si>
    <t>Base Year</t>
  </si>
  <si>
    <t>Last Known EAV Prior to Exemption ("Base Year EAV")</t>
  </si>
  <si>
    <t>Tax Year of Last Known EAV ("Base Year")</t>
  </si>
  <si>
    <t>Base Tax Bill (not to exceed $100,000)</t>
  </si>
  <si>
    <t>Jane Doe</t>
  </si>
  <si>
    <t>Mayor</t>
  </si>
  <si>
    <t>with the Cook County Assesor's Office (CCAO) on</t>
  </si>
  <si>
    <t>.</t>
  </si>
  <si>
    <t>PIN</t>
  </si>
  <si>
    <t>Sincerely,</t>
  </si>
  <si>
    <t xml:space="preserve">Please use the above estimated tax liability for the aforementioned Southland Reactivation Property for </t>
  </si>
  <si>
    <t>Please use the above estimated tax liability for the aforementioned Southland Reactivation Property for Year</t>
  </si>
  <si>
    <t>, Year 1 of Reactivation designation, to conduct your calculations for abatement.</t>
  </si>
  <si>
    <t>John Doe</t>
  </si>
  <si>
    <t>Village Clerk</t>
  </si>
  <si>
    <t>villageclerk@village.gov</t>
  </si>
  <si>
    <t>Elected Official/Responsible Party Name</t>
  </si>
  <si>
    <t>Elected Official/Responsible Party Title</t>
  </si>
  <si>
    <t>Application Contact Person Name</t>
  </si>
  <si>
    <t>Application Contact Person Title</t>
  </si>
  <si>
    <t>CC: South Suburban Mayors &amp; Managers Association (SSSMMA)</t>
  </si>
  <si>
    <t>Select Year</t>
  </si>
  <si>
    <t>, Year 2 of Reactivation designation, to conduct your calculations for abatement.</t>
  </si>
  <si>
    <t>Southland Reactivation Act Property Tax — TAX ABATEMENT — YEAR 2</t>
  </si>
  <si>
    <t>Southland Reactivation Act Property Tax — TAX ABATEMENT — YEAR 1</t>
  </si>
  <si>
    <t>Southland Reactivation Act Property Tax — TAX ABATEMENT — YEAR 3</t>
  </si>
  <si>
    <t xml:space="preserve">YEAR THREE (3): YEAR TWO Tax Bill x 1.1					</t>
  </si>
  <si>
    <t xml:space="preserve">YEAR TWO (2): Base Tax Bill  x 1.1					</t>
  </si>
  <si>
    <t>, Year 3 of Reactivation designation, to conduct your calculations for abatement.</t>
  </si>
  <si>
    <t>Southland Reactivation Act Property Tax — TAX ABATEMENT — YEAR 4</t>
  </si>
  <si>
    <t xml:space="preserve">YEAR FOUR (4): YEAR THREE Tax Bill x 1.1					</t>
  </si>
  <si>
    <t>, Year 4 of Reactivation designation, to conduct your calculations for abatement.</t>
  </si>
  <si>
    <t>Southland Reactivation Act Property Tax — TAX ABATEMENT — YEAR 5</t>
  </si>
  <si>
    <t xml:space="preserve">YEAR FIVE (5): YEAR FOUR Tax Bill x 1.1					</t>
  </si>
  <si>
    <t>, Year 5 of Reactivation designation, to conduct your calculations for abatement.</t>
  </si>
  <si>
    <t>Southland Reactivation Act Property Tax — TAX ABATEMENT — YEAR 6</t>
  </si>
  <si>
    <t>Southland Reactivation Act Property Tax — TAX ABATEMENT — YEAR 7</t>
  </si>
  <si>
    <t xml:space="preserve">YEAR SIX (6): YEAR FIVE Tax Bill x 1.1					</t>
  </si>
  <si>
    <t>, Year 6 of Reactivation designation, to conduct your calculations for abatement.</t>
  </si>
  <si>
    <t xml:space="preserve">YEAR SIX (6): YEAR FIVE Tax Bill x 1.1				</t>
  </si>
  <si>
    <t>, Year 7 of Reactivation designation, to conduct your calculations for abatement.</t>
  </si>
  <si>
    <t>Southland Reactivation Act Property Tax — TAX ABATEMENT — YEAR 8</t>
  </si>
  <si>
    <t xml:space="preserve">YEAR SEVEN (7): YEAR SIX Tax Bill x 1.1					</t>
  </si>
  <si>
    <t xml:space="preserve">YEAR EIGHT (8): YEAR SEVEN Tax Bill x 1.1					</t>
  </si>
  <si>
    <t>, Year 8 of Reactivation designation, to conduct your calculations for abatement.</t>
  </si>
  <si>
    <t>Southland Reactivation Act Property Tax — TAX ABATEMENT — YEAR 9</t>
  </si>
  <si>
    <t xml:space="preserve">YEAR NINE (9): YEAR EIGHT Tax Bill x 1.1		</t>
  </si>
  <si>
    <t>, Year 9 of Reactivation designation, to conduct your calculations for abatement.</t>
  </si>
  <si>
    <t>Southland Reactivation Act Property Tax — TAX ABATEMENT — YEAR 10</t>
  </si>
  <si>
    <t xml:space="preserve">YEAR TEN (10): YEAR NINE Tax Bill x 1.1					</t>
  </si>
  <si>
    <t>Southland Reactivation Act Property Tax — TAX ABATEMENT — YEAR 11</t>
  </si>
  <si>
    <t xml:space="preserve">YEAR ELEVEN (11): YEAR TEN Tax Bill x 1.1					</t>
  </si>
  <si>
    <t>, Year 10 of Reactivation designation, to conduct your calculations for abatement.</t>
  </si>
  <si>
    <t>, Year 11 of Reactivation designation, to conduct your calculations for abatement.</t>
  </si>
  <si>
    <t>Southland Reactivation Act Property Tax — TAX ABATEMENT — YEAR 12</t>
  </si>
  <si>
    <t>, Year 12 of Reactivation designation, to conduct your calculations for abatement.</t>
  </si>
  <si>
    <t>PLEASE READ BEFORE YOU BEGIN</t>
  </si>
  <si>
    <t>INSTRUCTIONS FOR USING THIS WORKBOOK</t>
  </si>
  <si>
    <t>The only sheet in this workbook you should edit is the one titled "Worksheet." Click the link below to access, or select it from the ribbon at the bottom of the screen.</t>
  </si>
  <si>
    <r>
      <rPr>
        <b/>
        <sz val="14"/>
        <color theme="1"/>
        <rFont val="Calibri"/>
        <family val="2"/>
      </rPr>
      <t xml:space="preserve">SECTION 1 &amp; 2 INSTRUCTIONS: </t>
    </r>
    <r>
      <rPr>
        <sz val="14"/>
        <color theme="1"/>
        <rFont val="Calibri"/>
        <family val="2"/>
      </rPr>
      <t xml:space="preserve">Enter your information in the appropriate boxes in Column C. This data will be used to autopopulate the rest of this document, </t>
    </r>
    <r>
      <rPr>
        <b/>
        <i/>
        <sz val="14"/>
        <color theme="1"/>
        <rFont val="Calibri"/>
        <family val="2"/>
      </rPr>
      <t>so be sure to enter the information exactly as you'd like it to appear</t>
    </r>
    <r>
      <rPr>
        <sz val="14"/>
        <color theme="1"/>
        <rFont val="Calibri"/>
        <family val="2"/>
      </rPr>
      <t>.</t>
    </r>
  </si>
  <si>
    <t>Date of Southland Reactivation Designation</t>
  </si>
  <si>
    <t>PIN (14 digit)</t>
  </si>
  <si>
    <t>PRINTING TIPS</t>
  </si>
  <si>
    <t>If you'd like to add a digital signature, print the sheet to a PDF. Open the PDF and add your digital signature.</t>
  </si>
  <si>
    <t xml:space="preserve">If you'd like to print on letterhead, click "File"&gt;"Page Setup"&gt;"Margins." Adjust the margins as needed to fit your letterhead. </t>
  </si>
  <si>
    <t>Using publicly available data, the following is an estimate of the taxes payable in</t>
  </si>
  <si>
    <t>Once you've entered all your information into the worksheet, the following sheets will autopopulate based on the information you provided. Each year, print the sheet that corresponds to your current abatement year, and submit it to Office of the Cook County Clerk.</t>
  </si>
  <si>
    <t>"Worksheet"</t>
  </si>
  <si>
    <t>Be sure to double check the information contained in the letter before you submit. If you only edit the cells in Column C of Sections 1, 2, and 3 on the Worksheet according to the instructions, the information should autopopulate without error. If you notice a sheet error, please contact SSMMA at sra@ssmma.org.</t>
  </si>
  <si>
    <t xml:space="preserve">This workbook, if used properly, automatically generates the letter that is required by law to be sent annually to the Office of the Cook County Clerk over the course of the 12-year lifespan of each Southland Reactivation designated site. </t>
  </si>
  <si>
    <r>
      <rPr>
        <b/>
        <sz val="14"/>
        <color theme="1"/>
        <rFont val="Calibri"/>
        <family val="2"/>
        <scheme val="minor"/>
      </rPr>
      <t>For best results, type your information directly into the worksheet instead of using Copy+Paste</t>
    </r>
    <r>
      <rPr>
        <sz val="14"/>
        <color theme="1"/>
        <rFont val="Calibri"/>
        <family val="2"/>
        <scheme val="minor"/>
      </rPr>
      <t>. Alternatively, you can Copy+Paste into the formula bar.</t>
    </r>
  </si>
  <si>
    <t>Date of Notification Letter Issued to CCAO</t>
  </si>
  <si>
    <t>Tax Rate (Most Recent Publicly Available)</t>
  </si>
  <si>
    <t>Tax Rate</t>
  </si>
  <si>
    <t>*Date Resolution is passed by City/Village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</si>
</sst>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164" formatCode="&quot;$&quot;#,##0"/>
    <numFmt numFmtId="165" formatCode="0.000"/>
    <numFmt numFmtId="166" formatCode="\ 00\-00\-000\-000\-0000"/>
    <numFmt numFmtId="167" formatCode="00000"/>
    <numFmt numFmtId="168" formatCode="[&lt;=9999999]###\-####;\(###\)\ ###\-####"/>
    <numFmt numFmtId="169" formatCode="[$-409]mmmm\ d\,\ yyyy;@"/>
    <numFmt numFmtId="170" formatCode="0000"/>
    <numFmt numFmtId="171" formatCode="yyyy"/>
  </numFmts>
  <fonts count="28" x14ac:knownFonts="1">
    <font>
      <sz val="12"/>
      <color theme="1"/>
      <name val="Calibri"/>
      <family val="2"/>
      <scheme val="minor"/>
    </font>
    <font>
      <u/>
      <sz val="12"/>
      <color theme="10"/>
      <name val="Calibri"/>
      <family val="2"/>
      <scheme val="minor"/>
    </font>
    <font>
      <sz val="16"/>
      <color rgb="FF000000"/>
      <name val="Calibri"/>
      <family val="2"/>
    </font>
    <font>
      <b/>
      <sz val="16"/>
      <color rgb="FF000000"/>
      <name val="Calibri"/>
      <family val="2"/>
    </font>
    <font>
      <u/>
      <sz val="12"/>
      <color rgb="FF0563C1"/>
      <name val="Calibri"/>
      <family val="2"/>
    </font>
    <font>
      <sz val="12"/>
      <color theme="1"/>
      <name val="Calibri"/>
      <family val="2"/>
    </font>
    <font>
      <sz val="14"/>
      <color rgb="FF000000"/>
      <name val="Calibri"/>
      <family val="2"/>
    </font>
    <font>
      <b/>
      <sz val="14"/>
      <color rgb="FF000000"/>
      <name val="Calibri"/>
      <family val="2"/>
    </font>
    <font>
      <sz val="14"/>
      <color rgb="FFC00000"/>
      <name val="Calibri"/>
      <family val="2"/>
    </font>
    <font>
      <b/>
      <sz val="12"/>
      <color rgb="FF000000"/>
      <name val="Calibri"/>
      <family val="2"/>
    </font>
    <font>
      <sz val="12"/>
      <color rgb="FF000000"/>
      <name val="Calibri"/>
      <family val="2"/>
    </font>
    <font>
      <sz val="14"/>
      <color theme="1"/>
      <name val="Calibri"/>
      <family val="2"/>
    </font>
    <font>
      <sz val="16"/>
      <color theme="1"/>
      <name val="Calibri"/>
      <family val="2"/>
    </font>
    <font>
      <sz val="12"/>
      <color theme="0"/>
      <name val="Calibri"/>
      <family val="2"/>
    </font>
    <font>
      <b/>
      <sz val="14"/>
      <color theme="1"/>
      <name val="Calibri"/>
      <family val="2"/>
      <scheme val="minor"/>
    </font>
    <font>
      <sz val="12"/>
      <color theme="1"/>
      <name val="Calibri (Body)"/>
    </font>
    <font>
      <b/>
      <sz val="12"/>
      <color theme="1"/>
      <name val="Calibri (Body)"/>
    </font>
    <font>
      <b/>
      <sz val="12"/>
      <color rgb="FF000000"/>
      <name val="Calibri (Body)"/>
    </font>
    <font>
      <sz val="12"/>
      <color rgb="FF000000"/>
      <name val="Calibri (Body)"/>
    </font>
    <font>
      <b/>
      <sz val="14"/>
      <color theme="1"/>
      <name val="Calibri"/>
      <family val="2"/>
    </font>
    <font>
      <b/>
      <i/>
      <sz val="14"/>
      <color theme="1"/>
      <name val="Calibri"/>
      <family val="2"/>
    </font>
    <font>
      <sz val="12"/>
      <color theme="2" tint="-0.249977111117893"/>
      <name val="Calibri"/>
      <family val="2"/>
      <scheme val="minor"/>
    </font>
    <font>
      <sz val="12"/>
      <color theme="2" tint="-0.249977111117893"/>
      <name val="Calibri (Body)"/>
    </font>
    <font>
      <b/>
      <sz val="16"/>
      <color theme="1"/>
      <name val="Calibri"/>
      <family val="2"/>
      <scheme val="minor"/>
    </font>
    <font>
      <b/>
      <sz val="16"/>
      <color rgb="FFC00000"/>
      <name val="Calibri"/>
      <family val="2"/>
      <scheme val="minor"/>
    </font>
    <font>
      <sz val="14"/>
      <color theme="1"/>
      <name val="Calibri"/>
      <family val="2"/>
      <scheme val="minor"/>
    </font>
    <font>
      <u/>
      <sz val="14"/>
      <color theme="10"/>
      <name val="Calibri"/>
      <family val="2"/>
      <scheme val="minor"/>
    </font>
    <font>
      <i/>
      <sz val="12"/>
      <color theme="1"/>
      <name val="Calibri"/>
      <family val="2"/>
    </font>
  </fonts>
  <fills count="7">
    <fill>
      <patternFill patternType="none"/>
    </fill>
    <fill>
      <patternFill patternType="gray125"/>
    </fill>
    <fill>
      <patternFill patternType="solid">
        <fgColor rgb="FF9BC2E6"/>
        <bgColor rgb="FF000000"/>
      </patternFill>
    </fill>
    <fill>
      <patternFill patternType="solid">
        <fgColor theme="2"/>
        <bgColor indexed="64"/>
      </patternFill>
    </fill>
    <fill>
      <patternFill patternType="solid">
        <fgColor theme="2"/>
        <bgColor rgb="FF000000"/>
      </patternFill>
    </fill>
    <fill>
      <patternFill patternType="solid">
        <fgColor theme="2" tint="-0.249977111117893"/>
        <bgColor indexed="64"/>
      </patternFill>
    </fill>
    <fill>
      <patternFill patternType="solid">
        <fgColor theme="0"/>
        <bgColor indexed="64"/>
      </patternFill>
    </fill>
  </fills>
  <borders count="4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67">
    <xf numFmtId="0" fontId="0" fillId="0" borderId="0" xfId="0"/>
    <xf numFmtId="0" fontId="2" fillId="0" borderId="0" xfId="0" applyFont="1"/>
    <xf numFmtId="0" fontId="2" fillId="0" borderId="9" xfId="0" applyFont="1" applyBorder="1"/>
    <xf numFmtId="0" fontId="2" fillId="0" borderId="3" xfId="0" applyFont="1" applyBorder="1"/>
    <xf numFmtId="0" fontId="2" fillId="0" borderId="13" xfId="0" applyFont="1" applyBorder="1"/>
    <xf numFmtId="0" fontId="2" fillId="0" borderId="16"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18" xfId="0" applyFont="1" applyBorder="1" applyAlignment="1">
      <alignment horizontal="justify" vertical="center" wrapText="1"/>
    </xf>
    <xf numFmtId="0" fontId="3" fillId="0" borderId="5" xfId="0" applyFont="1" applyBorder="1"/>
    <xf numFmtId="0" fontId="2" fillId="0" borderId="20" xfId="0" applyFont="1" applyBorder="1"/>
    <xf numFmtId="0" fontId="5" fillId="0" borderId="0" xfId="0" applyFont="1"/>
    <xf numFmtId="0" fontId="2" fillId="0" borderId="9" xfId="0" applyFont="1" applyBorder="1" applyAlignment="1">
      <alignment horizontal="center"/>
    </xf>
    <xf numFmtId="0" fontId="2" fillId="0" borderId="20" xfId="0" applyFont="1" applyBorder="1" applyAlignment="1">
      <alignment horizontal="center"/>
    </xf>
    <xf numFmtId="165" fontId="2" fillId="0" borderId="13" xfId="0" applyNumberFormat="1" applyFont="1" applyBorder="1" applyAlignment="1">
      <alignment horizontal="center"/>
    </xf>
    <xf numFmtId="164" fontId="2" fillId="0" borderId="6" xfId="0" applyNumberFormat="1" applyFont="1" applyBorder="1" applyAlignment="1">
      <alignment horizontal="center" vertical="center" wrapText="1"/>
    </xf>
    <xf numFmtId="6" fontId="2" fillId="0" borderId="6"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164" fontId="2" fillId="0" borderId="17"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164" fontId="2" fillId="0" borderId="19" xfId="0" applyNumberFormat="1" applyFont="1" applyBorder="1" applyAlignment="1">
      <alignment horizontal="center" vertical="center" wrapText="1"/>
    </xf>
    <xf numFmtId="164" fontId="3" fillId="0" borderId="16" xfId="0" applyNumberFormat="1" applyFont="1" applyBorder="1" applyAlignment="1">
      <alignment horizontal="center"/>
    </xf>
    <xf numFmtId="0" fontId="0" fillId="0" borderId="0" xfId="0" applyAlignment="1">
      <alignment vertical="center"/>
    </xf>
    <xf numFmtId="0" fontId="0" fillId="0" borderId="0" xfId="0" applyFont="1"/>
    <xf numFmtId="0" fontId="0" fillId="0" borderId="0" xfId="0" applyFont="1" applyAlignment="1">
      <alignment vertical="center"/>
    </xf>
    <xf numFmtId="0" fontId="0" fillId="0" borderId="0" xfId="0" applyFont="1" applyAlignment="1">
      <alignment horizontal="left" vertical="center" wrapText="1"/>
    </xf>
    <xf numFmtId="0" fontId="0" fillId="0" borderId="0" xfId="0" applyFont="1" applyAlignment="1">
      <alignment vertical="center" wrapText="1"/>
    </xf>
    <xf numFmtId="169" fontId="0" fillId="0" borderId="0" xfId="0" applyNumberFormat="1" applyFont="1" applyAlignment="1">
      <alignment vertical="center" wrapText="1"/>
    </xf>
    <xf numFmtId="166" fontId="2" fillId="0" borderId="37" xfId="0" applyNumberFormat="1" applyFont="1" applyBorder="1" applyAlignment="1">
      <alignment horizontal="center"/>
    </xf>
    <xf numFmtId="49" fontId="2" fillId="0" borderId="38" xfId="0" applyNumberFormat="1" applyFont="1" applyBorder="1" applyAlignment="1">
      <alignment horizontal="center"/>
    </xf>
    <xf numFmtId="168" fontId="2" fillId="0" borderId="38" xfId="0" applyNumberFormat="1" applyFont="1" applyBorder="1" applyAlignment="1">
      <alignment horizontal="center"/>
    </xf>
    <xf numFmtId="0" fontId="2" fillId="0" borderId="30" xfId="0" applyFont="1" applyBorder="1"/>
    <xf numFmtId="0" fontId="2" fillId="0" borderId="32" xfId="0" applyFont="1" applyBorder="1"/>
    <xf numFmtId="0" fontId="12" fillId="0" borderId="6" xfId="0" applyFont="1" applyBorder="1" applyAlignment="1">
      <alignment horizontal="center"/>
    </xf>
    <xf numFmtId="0" fontId="15" fillId="0" borderId="0" xfId="0" applyFont="1"/>
    <xf numFmtId="0" fontId="15" fillId="0" borderId="0" xfId="0" applyFont="1" applyAlignment="1">
      <alignment vertical="center"/>
    </xf>
    <xf numFmtId="0" fontId="15" fillId="0" borderId="0" xfId="0" applyFont="1" applyAlignment="1">
      <alignment vertical="center" wrapText="1"/>
    </xf>
    <xf numFmtId="169" fontId="15" fillId="0" borderId="0" xfId="0" applyNumberFormat="1" applyFont="1" applyAlignment="1">
      <alignment vertical="center" wrapText="1"/>
    </xf>
    <xf numFmtId="171" fontId="16" fillId="0" borderId="0" xfId="0" applyNumberFormat="1" applyFont="1" applyAlignment="1">
      <alignment horizontal="left" vertical="center" wrapText="1"/>
    </xf>
    <xf numFmtId="166" fontId="17" fillId="2" borderId="6" xfId="0" applyNumberFormat="1" applyFont="1" applyFill="1" applyBorder="1" applyAlignment="1">
      <alignment shrinkToFit="1"/>
    </xf>
    <xf numFmtId="170" fontId="18" fillId="0" borderId="34" xfId="0" applyNumberFormat="1" applyFont="1" applyBorder="1" applyAlignment="1">
      <alignment horizontal="center" vertical="center" wrapText="1"/>
    </xf>
    <xf numFmtId="164" fontId="18" fillId="0" borderId="9" xfId="0" applyNumberFormat="1" applyFont="1" applyBorder="1" applyAlignment="1">
      <alignment horizontal="center" vertical="center" wrapText="1"/>
    </xf>
    <xf numFmtId="6" fontId="18" fillId="0" borderId="9" xfId="0" applyNumberFormat="1" applyFont="1" applyBorder="1" applyAlignment="1">
      <alignment horizontal="center" vertical="center" wrapText="1"/>
    </xf>
    <xf numFmtId="171" fontId="15" fillId="0" borderId="0" xfId="0" applyNumberFormat="1" applyFont="1" applyAlignment="1">
      <alignment horizontal="left" vertical="center" wrapText="1"/>
    </xf>
    <xf numFmtId="0" fontId="15" fillId="0" borderId="0" xfId="0" applyFont="1" applyAlignment="1">
      <alignment horizontal="center"/>
    </xf>
    <xf numFmtId="0" fontId="15" fillId="0" borderId="0" xfId="0" applyFont="1" applyAlignment="1"/>
    <xf numFmtId="0" fontId="15" fillId="0" borderId="0" xfId="0" applyFont="1" applyAlignment="1">
      <alignment horizontal="left"/>
    </xf>
    <xf numFmtId="0" fontId="15" fillId="0" borderId="0" xfId="0" applyFont="1" applyAlignment="1">
      <alignment horizontal="left" vertical="center"/>
    </xf>
    <xf numFmtId="166" fontId="15" fillId="0" borderId="0" xfId="0" applyNumberFormat="1" applyFont="1" applyAlignment="1">
      <alignment horizontal="left"/>
    </xf>
    <xf numFmtId="169" fontId="15" fillId="0" borderId="0" xfId="0" applyNumberFormat="1" applyFont="1" applyAlignment="1">
      <alignment horizontal="left"/>
    </xf>
    <xf numFmtId="0" fontId="15" fillId="0" borderId="0" xfId="0" applyFont="1" applyAlignment="1">
      <alignment horizontal="left" wrapText="1"/>
    </xf>
    <xf numFmtId="166" fontId="15" fillId="0" borderId="0" xfId="0" applyNumberFormat="1" applyFont="1" applyAlignment="1"/>
    <xf numFmtId="0" fontId="9" fillId="2" borderId="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wrapText="1"/>
    </xf>
    <xf numFmtId="164" fontId="10" fillId="0" borderId="16" xfId="0" applyNumberFormat="1" applyFont="1" applyBorder="1" applyAlignment="1">
      <alignment horizontal="center" vertical="center" wrapText="1"/>
    </xf>
    <xf numFmtId="0" fontId="2" fillId="0" borderId="36" xfId="0" applyFont="1" applyBorder="1"/>
    <xf numFmtId="49" fontId="1" fillId="0" borderId="38" xfId="1" applyNumberFormat="1" applyBorder="1" applyAlignment="1">
      <alignment horizontal="center"/>
    </xf>
    <xf numFmtId="49" fontId="2" fillId="0" borderId="31" xfId="0" applyNumberFormat="1" applyFont="1" applyBorder="1" applyAlignment="1">
      <alignment horizontal="center"/>
    </xf>
    <xf numFmtId="166" fontId="2" fillId="0" borderId="31" xfId="0" applyNumberFormat="1" applyFont="1" applyBorder="1" applyAlignment="1">
      <alignment horizontal="center"/>
    </xf>
    <xf numFmtId="0" fontId="2" fillId="0" borderId="31" xfId="0" applyNumberFormat="1" applyFont="1" applyBorder="1" applyAlignment="1">
      <alignment horizontal="center"/>
    </xf>
    <xf numFmtId="167" fontId="2" fillId="0" borderId="31" xfId="0" applyNumberFormat="1" applyFont="1" applyBorder="1" applyAlignment="1">
      <alignment horizontal="center"/>
    </xf>
    <xf numFmtId="169" fontId="2" fillId="0" borderId="31" xfId="0" applyNumberFormat="1" applyFont="1" applyFill="1" applyBorder="1" applyAlignment="1">
      <alignment horizontal="center"/>
    </xf>
    <xf numFmtId="169" fontId="2" fillId="0" borderId="33" xfId="0" applyNumberFormat="1" applyFont="1" applyFill="1" applyBorder="1" applyAlignment="1">
      <alignment horizontal="center"/>
    </xf>
    <xf numFmtId="0" fontId="5" fillId="0" borderId="0" xfId="0" applyFont="1" applyAlignment="1"/>
    <xf numFmtId="0" fontId="5" fillId="5" borderId="0" xfId="0" applyFont="1" applyFill="1"/>
    <xf numFmtId="171" fontId="13" fillId="5" borderId="0" xfId="0" applyNumberFormat="1" applyFont="1" applyFill="1"/>
    <xf numFmtId="0" fontId="5" fillId="5" borderId="0" xfId="0" applyFont="1" applyFill="1" applyAlignment="1">
      <alignment horizontal="center"/>
    </xf>
    <xf numFmtId="0" fontId="15" fillId="5" borderId="0" xfId="0" applyFont="1" applyFill="1"/>
    <xf numFmtId="0" fontId="21" fillId="5" borderId="0" xfId="0" applyFont="1" applyFill="1"/>
    <xf numFmtId="169" fontId="22" fillId="5" borderId="0" xfId="0" applyNumberFormat="1" applyFont="1" applyFill="1" applyAlignment="1">
      <alignment horizontal="left"/>
    </xf>
    <xf numFmtId="0" fontId="22" fillId="5" borderId="0" xfId="0" applyFont="1" applyFill="1" applyAlignment="1"/>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left" vertical="center" wrapText="1"/>
    </xf>
    <xf numFmtId="0" fontId="25" fillId="0" borderId="0" xfId="0" applyFont="1" applyAlignment="1">
      <alignment horizontal="center" vertical="center"/>
    </xf>
    <xf numFmtId="0" fontId="0" fillId="5" borderId="0" xfId="0" applyFill="1" applyAlignment="1">
      <alignment vertical="center"/>
    </xf>
    <xf numFmtId="0" fontId="23" fillId="0" borderId="0" xfId="0" applyFont="1" applyAlignment="1">
      <alignment horizontal="center" vertical="center"/>
    </xf>
    <xf numFmtId="0" fontId="9" fillId="2" borderId="28" xfId="0" applyFont="1" applyFill="1" applyBorder="1" applyAlignment="1">
      <alignment horizontal="center" vertical="center" wrapText="1"/>
    </xf>
    <xf numFmtId="165" fontId="18" fillId="0" borderId="39" xfId="0" applyNumberFormat="1" applyFont="1" applyBorder="1" applyAlignment="1">
      <alignment horizontal="center" vertical="center" wrapText="1"/>
    </xf>
    <xf numFmtId="164" fontId="17" fillId="0" borderId="16" xfId="0" applyNumberFormat="1" applyFont="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xf>
    <xf numFmtId="0" fontId="26" fillId="0" borderId="0" xfId="1"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 fillId="0" borderId="0" xfId="0" applyFont="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2" fillId="0" borderId="3" xfId="0" applyFont="1" applyBorder="1" applyAlignment="1">
      <alignment horizont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4" xfId="1" applyFont="1" applyFill="1" applyBorder="1" applyAlignment="1">
      <alignment horizontal="center" vertical="center"/>
    </xf>
    <xf numFmtId="0" fontId="4" fillId="0" borderId="25" xfId="1" applyFont="1" applyFill="1" applyBorder="1" applyAlignment="1">
      <alignment horizontal="center" vertical="center"/>
    </xf>
    <xf numFmtId="0" fontId="4" fillId="0" borderId="26"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7" fillId="4" borderId="14" xfId="0" applyFont="1" applyFill="1" applyBorder="1" applyAlignment="1">
      <alignment horizontal="left" vertical="center"/>
    </xf>
    <xf numFmtId="0" fontId="7" fillId="4" borderId="15" xfId="0" applyFont="1" applyFill="1" applyBorder="1" applyAlignment="1">
      <alignment horizontal="left" vertical="center"/>
    </xf>
    <xf numFmtId="0" fontId="11"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5" fillId="0" borderId="0"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center"/>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15" fillId="0" borderId="0" xfId="0" applyFont="1" applyAlignment="1">
      <alignment horizontal="left" vertical="center"/>
    </xf>
    <xf numFmtId="169" fontId="15" fillId="0" borderId="0" xfId="0" applyNumberFormat="1" applyFont="1" applyAlignment="1">
      <alignment horizontal="left"/>
    </xf>
    <xf numFmtId="0" fontId="15" fillId="0" borderId="0" xfId="0" applyFont="1" applyAlignment="1">
      <alignment horizontal="left"/>
    </xf>
    <xf numFmtId="0" fontId="15" fillId="0" borderId="0" xfId="0" applyFont="1" applyAlignment="1">
      <alignment horizontal="center"/>
    </xf>
    <xf numFmtId="166" fontId="15" fillId="0" borderId="0" xfId="0" applyNumberFormat="1" applyFont="1" applyAlignment="1">
      <alignment horizontal="left"/>
    </xf>
    <xf numFmtId="0" fontId="15" fillId="0" borderId="0" xfId="0" applyFont="1" applyAlignment="1">
      <alignment horizontal="left" wrapText="1"/>
    </xf>
    <xf numFmtId="169" fontId="15" fillId="0" borderId="0" xfId="0" applyNumberFormat="1" applyFont="1" applyAlignment="1">
      <alignment horizontal="left" vertical="center" wrapText="1"/>
    </xf>
    <xf numFmtId="0" fontId="15"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8" xfId="0" applyFont="1" applyBorder="1" applyAlignment="1">
      <alignment horizontal="center" vertical="center" wrapText="1"/>
    </xf>
    <xf numFmtId="166" fontId="17" fillId="2" borderId="28" xfId="0" applyNumberFormat="1" applyFont="1" applyFill="1" applyBorder="1" applyAlignment="1">
      <alignment horizontal="left" vertical="center" shrinkToFit="1"/>
    </xf>
    <xf numFmtId="0" fontId="17" fillId="2" borderId="5" xfId="0" applyFont="1" applyFill="1" applyBorder="1" applyAlignment="1">
      <alignment horizontal="right" vertical="center" shrinkToFit="1"/>
    </xf>
    <xf numFmtId="0" fontId="17" fillId="2" borderId="28" xfId="0" applyFont="1" applyFill="1" applyBorder="1" applyAlignment="1">
      <alignment horizontal="right" vertical="center" shrinkToFit="1"/>
    </xf>
    <xf numFmtId="0" fontId="16" fillId="0" borderId="0" xfId="0" applyFont="1" applyAlignment="1">
      <alignment horizontal="left" vertical="center" wrapText="1"/>
    </xf>
    <xf numFmtId="0" fontId="18" fillId="0" borderId="3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10" fillId="0" borderId="0" xfId="0" applyFont="1" applyFill="1" applyBorder="1" applyAlignment="1">
      <alignment horizontal="left" vertical="center" wrapText="1"/>
    </xf>
    <xf numFmtId="169" fontId="0" fillId="0" borderId="0" xfId="0" applyNumberFormat="1" applyFont="1" applyAlignment="1">
      <alignment horizontal="left"/>
    </xf>
    <xf numFmtId="0" fontId="0" fillId="0" borderId="0" xfId="0" applyFont="1" applyAlignment="1">
      <alignment horizontal="left" wrapText="1"/>
    </xf>
    <xf numFmtId="169" fontId="0" fillId="0" borderId="0" xfId="0" applyNumberFormat="1" applyFont="1" applyAlignment="1">
      <alignment horizontal="left" vertical="center" wrapText="1"/>
    </xf>
    <xf numFmtId="0" fontId="0" fillId="0" borderId="0" xfId="0" applyFont="1" applyAlignment="1">
      <alignment horizontal="left" vertical="center" wrapText="1"/>
    </xf>
    <xf numFmtId="0" fontId="9" fillId="2" borderId="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0" xfId="0" applyFont="1" applyBorder="1" applyAlignment="1"/>
    <xf numFmtId="0" fontId="10" fillId="0" borderId="1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5" xfId="0" applyFont="1" applyBorder="1" applyAlignment="1">
      <alignment horizontal="center" vertical="center" wrapText="1"/>
    </xf>
    <xf numFmtId="171" fontId="9" fillId="2" borderId="28" xfId="0" applyNumberFormat="1" applyFont="1" applyFill="1" applyBorder="1" applyAlignment="1">
      <alignment horizontal="center" vertical="center" wrapText="1"/>
    </xf>
    <xf numFmtId="171" fontId="0" fillId="0" borderId="0" xfId="0" applyNumberFormat="1" applyAlignment="1">
      <alignment horizontal="center"/>
    </xf>
    <xf numFmtId="0" fontId="5" fillId="0" borderId="0" xfId="0" applyFont="1" applyBorder="1" applyAlignment="1"/>
    <xf numFmtId="0" fontId="27" fillId="0" borderId="43" xfId="0" applyFont="1" applyBorder="1" applyAlignment="1">
      <alignment horizontal="center" vertical="center"/>
    </xf>
    <xf numFmtId="0" fontId="5" fillId="0" borderId="43" xfId="0" applyFont="1" applyBorder="1" applyAlignment="1">
      <alignment horizontal="center" vertical="center"/>
    </xf>
    <xf numFmtId="0" fontId="5" fillId="6" borderId="0" xfId="0" applyFont="1" applyFill="1" applyAlignment="1">
      <alignment horizontal="center"/>
    </xf>
  </cellXfs>
  <cellStyles count="2">
    <cellStyle name="Hyperlink" xfId="1" builtinId="8"/>
    <cellStyle name="Normal" xfId="0" builtinId="0"/>
  </cellStyles>
  <dxfs count="27">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villageclerk@village.gov" TargetMode="External"/><Relationship Id="rId1" Type="http://schemas.openxmlformats.org/officeDocument/2006/relationships/hyperlink" Target="https://www.ssmma.org/sra-tool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F38C6-6A84-E94F-B8EA-BCC1BB5046ED}">
  <sheetPr>
    <pageSetUpPr fitToPage="1"/>
  </sheetPr>
  <dimension ref="A2:I32"/>
  <sheetViews>
    <sheetView showGridLines="0" workbookViewId="0">
      <selection sqref="A1:XFD1048576"/>
    </sheetView>
  </sheetViews>
  <sheetFormatPr baseColWidth="10" defaultRowHeight="16" x14ac:dyDescent="0.2"/>
  <cols>
    <col min="1" max="8" width="10.83203125" style="22"/>
    <col min="9" max="9" width="17.33203125" style="22" customWidth="1"/>
    <col min="10" max="16384" width="10.83203125" style="76"/>
  </cols>
  <sheetData>
    <row r="2" spans="1:9" ht="21" x14ac:dyDescent="0.2">
      <c r="A2" s="81" t="s">
        <v>142</v>
      </c>
      <c r="B2" s="81"/>
      <c r="C2" s="81"/>
      <c r="D2" s="81"/>
      <c r="E2" s="81"/>
      <c r="F2" s="81"/>
      <c r="G2" s="81"/>
      <c r="H2" s="81"/>
      <c r="I2" s="81"/>
    </row>
    <row r="3" spans="1:9" ht="21" x14ac:dyDescent="0.2">
      <c r="A3" s="82" t="s">
        <v>141</v>
      </c>
      <c r="B3" s="82"/>
      <c r="C3" s="82"/>
      <c r="D3" s="82"/>
      <c r="E3" s="82"/>
      <c r="F3" s="82"/>
      <c r="G3" s="82"/>
      <c r="H3" s="82"/>
      <c r="I3" s="82"/>
    </row>
    <row r="5" spans="1:9" ht="16" customHeight="1" x14ac:dyDescent="0.2">
      <c r="A5" s="84" t="s">
        <v>154</v>
      </c>
      <c r="B5" s="84"/>
      <c r="C5" s="84"/>
      <c r="D5" s="84"/>
      <c r="E5" s="84"/>
      <c r="F5" s="84"/>
      <c r="G5" s="84"/>
      <c r="H5" s="84"/>
      <c r="I5" s="84"/>
    </row>
    <row r="6" spans="1:9" ht="16" customHeight="1" x14ac:dyDescent="0.2">
      <c r="A6" s="84"/>
      <c r="B6" s="84"/>
      <c r="C6" s="84"/>
      <c r="D6" s="84"/>
      <c r="E6" s="84"/>
      <c r="F6" s="84"/>
      <c r="G6" s="84"/>
      <c r="H6" s="84"/>
      <c r="I6" s="84"/>
    </row>
    <row r="7" spans="1:9" ht="26" customHeight="1" x14ac:dyDescent="0.2">
      <c r="A7" s="84"/>
      <c r="B7" s="84"/>
      <c r="C7" s="84"/>
      <c r="D7" s="84"/>
      <c r="E7" s="84"/>
      <c r="F7" s="84"/>
      <c r="G7" s="84"/>
      <c r="H7" s="84"/>
      <c r="I7" s="84"/>
    </row>
    <row r="8" spans="1:9" ht="19" x14ac:dyDescent="0.2">
      <c r="A8" s="72"/>
      <c r="B8" s="72"/>
      <c r="C8" s="72"/>
      <c r="D8" s="72"/>
      <c r="E8" s="72"/>
      <c r="F8" s="72"/>
      <c r="G8" s="72"/>
      <c r="H8" s="72"/>
      <c r="I8" s="72"/>
    </row>
    <row r="9" spans="1:9" x14ac:dyDescent="0.2">
      <c r="A9" s="84" t="s">
        <v>143</v>
      </c>
      <c r="B9" s="84"/>
      <c r="C9" s="84"/>
      <c r="D9" s="84"/>
      <c r="E9" s="84"/>
      <c r="F9" s="84"/>
      <c r="G9" s="84"/>
      <c r="H9" s="84"/>
      <c r="I9" s="84"/>
    </row>
    <row r="10" spans="1:9" x14ac:dyDescent="0.2">
      <c r="A10" s="84"/>
      <c r="B10" s="84"/>
      <c r="C10" s="84"/>
      <c r="D10" s="84"/>
      <c r="E10" s="84"/>
      <c r="F10" s="84"/>
      <c r="G10" s="84"/>
      <c r="H10" s="84"/>
      <c r="I10" s="84"/>
    </row>
    <row r="11" spans="1:9" ht="40" customHeight="1" x14ac:dyDescent="0.2">
      <c r="A11" s="83" t="s">
        <v>152</v>
      </c>
      <c r="B11" s="83"/>
      <c r="C11" s="83"/>
      <c r="D11" s="83"/>
      <c r="E11" s="83"/>
      <c r="F11" s="83"/>
      <c r="G11" s="83"/>
      <c r="H11" s="83"/>
      <c r="I11" s="83"/>
    </row>
    <row r="12" spans="1:9" ht="19" customHeight="1" x14ac:dyDescent="0.2">
      <c r="A12" s="84" t="s">
        <v>155</v>
      </c>
      <c r="B12" s="84"/>
      <c r="C12" s="84"/>
      <c r="D12" s="84"/>
      <c r="E12" s="84"/>
      <c r="F12" s="84"/>
      <c r="G12" s="84"/>
      <c r="H12" s="84"/>
      <c r="I12" s="84"/>
    </row>
    <row r="13" spans="1:9" ht="19" customHeight="1" x14ac:dyDescent="0.2">
      <c r="A13" s="84"/>
      <c r="B13" s="84"/>
      <c r="C13" s="84"/>
      <c r="D13" s="84"/>
      <c r="E13" s="84"/>
      <c r="F13" s="84"/>
      <c r="G13" s="84"/>
      <c r="H13" s="84"/>
      <c r="I13" s="84"/>
    </row>
    <row r="14" spans="1:9" ht="19" x14ac:dyDescent="0.2">
      <c r="A14" s="73"/>
      <c r="B14" s="73"/>
      <c r="C14" s="73"/>
      <c r="D14" s="73"/>
      <c r="E14" s="73"/>
      <c r="F14" s="73"/>
      <c r="G14" s="73"/>
      <c r="H14" s="73"/>
      <c r="I14" s="73"/>
    </row>
    <row r="15" spans="1:9" x14ac:dyDescent="0.2">
      <c r="A15" s="84" t="s">
        <v>151</v>
      </c>
      <c r="B15" s="84"/>
      <c r="C15" s="84"/>
      <c r="D15" s="84"/>
      <c r="E15" s="84"/>
      <c r="F15" s="84"/>
      <c r="G15" s="84"/>
      <c r="H15" s="84"/>
      <c r="I15" s="84"/>
    </row>
    <row r="16" spans="1:9" x14ac:dyDescent="0.2">
      <c r="A16" s="84"/>
      <c r="B16" s="84"/>
      <c r="C16" s="84"/>
      <c r="D16" s="84"/>
      <c r="E16" s="84"/>
      <c r="F16" s="84"/>
      <c r="G16" s="84"/>
      <c r="H16" s="84"/>
      <c r="I16" s="84"/>
    </row>
    <row r="17" spans="1:9" ht="25" customHeight="1" x14ac:dyDescent="0.2">
      <c r="A17" s="84"/>
      <c r="B17" s="84"/>
      <c r="C17" s="84"/>
      <c r="D17" s="84"/>
      <c r="E17" s="84"/>
      <c r="F17" s="84"/>
      <c r="G17" s="84"/>
      <c r="H17" s="84"/>
      <c r="I17" s="84"/>
    </row>
    <row r="18" spans="1:9" ht="19" x14ac:dyDescent="0.2">
      <c r="A18" s="74"/>
      <c r="B18" s="74"/>
      <c r="C18" s="74"/>
      <c r="D18" s="74"/>
      <c r="E18" s="74"/>
      <c r="F18" s="74"/>
      <c r="G18" s="74"/>
      <c r="H18" s="74"/>
      <c r="I18" s="74"/>
    </row>
    <row r="19" spans="1:9" x14ac:dyDescent="0.2">
      <c r="A19" s="84" t="s">
        <v>153</v>
      </c>
      <c r="B19" s="84"/>
      <c r="C19" s="84"/>
      <c r="D19" s="84"/>
      <c r="E19" s="84"/>
      <c r="F19" s="84"/>
      <c r="G19" s="84"/>
      <c r="H19" s="84"/>
      <c r="I19" s="84"/>
    </row>
    <row r="20" spans="1:9" x14ac:dyDescent="0.2">
      <c r="A20" s="84"/>
      <c r="B20" s="84"/>
      <c r="C20" s="84"/>
      <c r="D20" s="84"/>
      <c r="E20" s="84"/>
      <c r="F20" s="84"/>
      <c r="G20" s="84"/>
      <c r="H20" s="84"/>
      <c r="I20" s="84"/>
    </row>
    <row r="21" spans="1:9" ht="32" customHeight="1" x14ac:dyDescent="0.2">
      <c r="A21" s="84"/>
      <c r="B21" s="84"/>
      <c r="C21" s="84"/>
      <c r="D21" s="84"/>
      <c r="E21" s="84"/>
      <c r="F21" s="84"/>
      <c r="G21" s="84"/>
      <c r="H21" s="84"/>
      <c r="I21" s="84"/>
    </row>
    <row r="22" spans="1:9" ht="19" x14ac:dyDescent="0.2">
      <c r="A22" s="73"/>
      <c r="B22" s="73"/>
      <c r="C22" s="73"/>
      <c r="D22" s="73"/>
      <c r="E22" s="73"/>
      <c r="F22" s="73"/>
      <c r="G22" s="73"/>
      <c r="H22" s="73"/>
      <c r="I22" s="73"/>
    </row>
    <row r="23" spans="1:9" ht="21" x14ac:dyDescent="0.2">
      <c r="A23" s="81" t="s">
        <v>147</v>
      </c>
      <c r="B23" s="81"/>
      <c r="C23" s="81"/>
      <c r="D23" s="81"/>
      <c r="E23" s="81"/>
      <c r="F23" s="81"/>
      <c r="G23" s="81"/>
      <c r="H23" s="81"/>
      <c r="I23" s="81"/>
    </row>
    <row r="24" spans="1:9" ht="21" x14ac:dyDescent="0.2">
      <c r="A24" s="77"/>
      <c r="B24" s="77"/>
      <c r="C24" s="77"/>
      <c r="D24" s="77"/>
      <c r="E24" s="77"/>
      <c r="F24" s="77"/>
      <c r="G24" s="77"/>
      <c r="H24" s="77"/>
      <c r="I24" s="77"/>
    </row>
    <row r="25" spans="1:9" ht="19" x14ac:dyDescent="0.2">
      <c r="A25" s="85" t="s">
        <v>148</v>
      </c>
      <c r="B25" s="85"/>
      <c r="C25" s="85"/>
      <c r="D25" s="85"/>
      <c r="E25" s="85"/>
      <c r="F25" s="85"/>
      <c r="G25" s="85"/>
      <c r="H25" s="85"/>
      <c r="I25" s="85"/>
    </row>
    <row r="26" spans="1:9" ht="19" x14ac:dyDescent="0.2">
      <c r="A26" s="75"/>
      <c r="B26" s="75"/>
      <c r="C26" s="75"/>
      <c r="D26" s="75"/>
      <c r="E26" s="75"/>
      <c r="F26" s="75"/>
      <c r="G26" s="75"/>
      <c r="H26" s="75"/>
      <c r="I26" s="75"/>
    </row>
    <row r="27" spans="1:9" x14ac:dyDescent="0.2">
      <c r="A27" s="84" t="s">
        <v>149</v>
      </c>
      <c r="B27" s="84"/>
      <c r="C27" s="84"/>
      <c r="D27" s="84"/>
      <c r="E27" s="84"/>
      <c r="F27" s="84"/>
      <c r="G27" s="84"/>
      <c r="H27" s="84"/>
      <c r="I27" s="84"/>
    </row>
    <row r="28" spans="1:9" ht="25" customHeight="1" x14ac:dyDescent="0.2">
      <c r="A28" s="84"/>
      <c r="B28" s="84"/>
      <c r="C28" s="84"/>
      <c r="D28" s="84"/>
      <c r="E28" s="84"/>
      <c r="F28" s="84"/>
      <c r="G28" s="84"/>
      <c r="H28" s="84"/>
      <c r="I28" s="84"/>
    </row>
    <row r="30" spans="1:9" ht="10" customHeight="1" x14ac:dyDescent="0.2"/>
    <row r="32" spans="1:9" ht="24" customHeight="1" x14ac:dyDescent="0.2"/>
  </sheetData>
  <sheetProtection sheet="1" objects="1" scenarios="1"/>
  <mergeCells count="11">
    <mergeCell ref="A23:I23"/>
    <mergeCell ref="A25:I25"/>
    <mergeCell ref="A27:I28"/>
    <mergeCell ref="A5:I7"/>
    <mergeCell ref="A19:I21"/>
    <mergeCell ref="A15:I17"/>
    <mergeCell ref="A2:I2"/>
    <mergeCell ref="A3:I3"/>
    <mergeCell ref="A11:I11"/>
    <mergeCell ref="A9:I10"/>
    <mergeCell ref="A12:I13"/>
  </mergeCells>
  <pageMargins left="0.7" right="0.7" top="0.75" bottom="0.75" header="0.3" footer="0.3"/>
  <pageSetup fitToHeight="0"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8ABA-F972-1340-B64C-B46B66261B72}">
  <dimension ref="A1:L59"/>
  <sheetViews>
    <sheetView showGridLines="0" topLeftCell="A22" workbookViewId="0">
      <selection activeCell="A22" sqref="A1:XFD1048576"/>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126</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51">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8 of the Southland Reactivation designation:"</f>
        <v>Following the guidelines of PA 102-1010, the Select City of/Village of Select Municipality calculates the below Estimated Tax Bill for PIN 12345678911111 for Year 8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8"</f>
        <v>PIN 12345678911111 — YEAR 8</v>
      </c>
      <c r="C33" s="152"/>
      <c r="D33" s="152"/>
      <c r="E33" s="152"/>
      <c r="F33" s="152"/>
      <c r="G33" s="152"/>
      <c r="H33" s="153"/>
    </row>
    <row r="34" spans="2:8" ht="17" thickBot="1" x14ac:dyDescent="0.25">
      <c r="B34" s="52"/>
      <c r="C34" s="53"/>
      <c r="D34" s="78"/>
      <c r="E34" s="161">
        <f>DATE(YEAR(Worksheet!C19+8)+8,MONTH(Worksheet!C19+8),DAY(Worksheet!C19+8))</f>
        <v>47826</v>
      </c>
      <c r="F34" s="78"/>
      <c r="G34" s="53"/>
      <c r="H34" s="54"/>
    </row>
    <row r="35" spans="2:8" ht="17" customHeight="1" thickBot="1" x14ac:dyDescent="0.25">
      <c r="B35" s="158" t="s">
        <v>127</v>
      </c>
      <c r="C35" s="159"/>
      <c r="D35" s="159"/>
      <c r="E35" s="159"/>
      <c r="F35" s="159"/>
      <c r="G35" s="160"/>
      <c r="H35" s="55">
        <f>'Year 7 Abatement Letter'!H36</f>
        <v>0</v>
      </c>
    </row>
    <row r="36" spans="2:8" ht="17" thickBot="1" x14ac:dyDescent="0.25">
      <c r="B36" s="154" t="s">
        <v>128</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47826</v>
      </c>
      <c r="C39" s="143" t="s">
        <v>129</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FD3C-0203-8746-A910-071D56CB585C}">
  <dimension ref="A1:L59"/>
  <sheetViews>
    <sheetView showGridLines="0" topLeftCell="A20" workbookViewId="0">
      <selection activeCell="A20" sqref="A1:XFD1048576"/>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130</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51">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9 of the Southland Reactivation designation:"</f>
        <v>Following the guidelines of PA 102-1010, the Select City of/Village of Select Municipality calculates the below Estimated Tax Bill for PIN 12345678911111 for Year 9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9"</f>
        <v>PIN 12345678911111 — YEAR 9</v>
      </c>
      <c r="C33" s="152"/>
      <c r="D33" s="152"/>
      <c r="E33" s="152"/>
      <c r="F33" s="152"/>
      <c r="G33" s="152"/>
      <c r="H33" s="153"/>
    </row>
    <row r="34" spans="2:8" ht="17" thickBot="1" x14ac:dyDescent="0.25">
      <c r="B34" s="52"/>
      <c r="C34" s="53"/>
      <c r="D34" s="78"/>
      <c r="E34" s="161">
        <f>DATE(YEAR(Worksheet!C19+9)+9,MONTH(Worksheet!C19+9),DAY(Worksheet!C19+9))</f>
        <v>48192</v>
      </c>
      <c r="F34" s="78"/>
      <c r="G34" s="53"/>
      <c r="H34" s="54"/>
    </row>
    <row r="35" spans="2:8" ht="17" customHeight="1" thickBot="1" x14ac:dyDescent="0.25">
      <c r="B35" s="154" t="s">
        <v>15</v>
      </c>
      <c r="C35" s="155"/>
      <c r="D35" s="155"/>
      <c r="E35" s="155"/>
      <c r="F35" s="155"/>
      <c r="G35" s="156"/>
      <c r="H35" s="55">
        <f>'Year 8 Abatement Letter'!H36</f>
        <v>0</v>
      </c>
    </row>
    <row r="36" spans="2:8" ht="17" thickBot="1" x14ac:dyDescent="0.25">
      <c r="B36" s="154" t="s">
        <v>131</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48192</v>
      </c>
      <c r="C39" s="143" t="s">
        <v>132</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DCAD-8019-F14D-BF7D-2F5783B5288C}">
  <dimension ref="A1:L59"/>
  <sheetViews>
    <sheetView showGridLines="0" topLeftCell="A18" workbookViewId="0">
      <selection activeCell="A18" sqref="A1:XFD1048576"/>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133</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51">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10 of the Southland Reactivation designation:"</f>
        <v>Following the guidelines of PA 102-1010, the Select City of/Village of Select Municipality calculates the below Estimated Tax Bill for PIN 12345678911111 for Year 10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10"</f>
        <v>PIN 12345678911111 — YEAR 10</v>
      </c>
      <c r="C33" s="152"/>
      <c r="D33" s="152"/>
      <c r="E33" s="152"/>
      <c r="F33" s="152"/>
      <c r="G33" s="152"/>
      <c r="H33" s="153"/>
    </row>
    <row r="34" spans="2:8" ht="17" thickBot="1" x14ac:dyDescent="0.25">
      <c r="B34" s="52"/>
      <c r="C34" s="53"/>
      <c r="D34" s="78"/>
      <c r="E34" s="161">
        <f>DATE(YEAR(Worksheet!C19+10)+10,MONTH(Worksheet!C19+10),DAY(Worksheet!C19+10))</f>
        <v>48559</v>
      </c>
      <c r="F34" s="78"/>
      <c r="G34" s="53"/>
      <c r="H34" s="54"/>
    </row>
    <row r="35" spans="2:8" ht="17" customHeight="1" thickBot="1" x14ac:dyDescent="0.25">
      <c r="B35" s="154" t="s">
        <v>16</v>
      </c>
      <c r="C35" s="155"/>
      <c r="D35" s="155"/>
      <c r="E35" s="155"/>
      <c r="F35" s="155"/>
      <c r="G35" s="156"/>
      <c r="H35" s="55">
        <f>'Year 9 Abatement Letter'!H36</f>
        <v>0</v>
      </c>
    </row>
    <row r="36" spans="2:8" ht="17" thickBot="1" x14ac:dyDescent="0.25">
      <c r="B36" s="154" t="s">
        <v>134</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48559</v>
      </c>
      <c r="C39" s="143" t="s">
        <v>137</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0445-EDF8-FE44-99B1-7A4B48EF8107}">
  <dimension ref="A1:L59"/>
  <sheetViews>
    <sheetView showGridLines="0" topLeftCell="A17" workbookViewId="0">
      <selection activeCell="A17" sqref="A1:XFD1048576"/>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135</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51">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11 of the Southland Reactivation designation:"</f>
        <v>Following the guidelines of PA 102-1010, the Select City of/Village of Select Municipality calculates the below Estimated Tax Bill for PIN 12345678911111 for Year 11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11"</f>
        <v>PIN 12345678911111 — YEAR 11</v>
      </c>
      <c r="C33" s="152"/>
      <c r="D33" s="152"/>
      <c r="E33" s="152"/>
      <c r="F33" s="152"/>
      <c r="G33" s="152"/>
      <c r="H33" s="153"/>
    </row>
    <row r="34" spans="2:8" ht="17" thickBot="1" x14ac:dyDescent="0.25">
      <c r="B34" s="52"/>
      <c r="C34" s="53"/>
      <c r="D34" s="78"/>
      <c r="E34" s="161">
        <f>DATE(YEAR(Worksheet!C19+11)+11,MONTH(Worksheet!C19+11),DAY(Worksheet!C19+11))</f>
        <v>48925</v>
      </c>
      <c r="F34" s="78"/>
      <c r="G34" s="53"/>
      <c r="H34" s="54"/>
    </row>
    <row r="35" spans="2:8" ht="17" customHeight="1" thickBot="1" x14ac:dyDescent="0.25">
      <c r="B35" s="154" t="s">
        <v>17</v>
      </c>
      <c r="C35" s="155"/>
      <c r="D35" s="155"/>
      <c r="E35" s="155"/>
      <c r="F35" s="155"/>
      <c r="G35" s="156"/>
      <c r="H35" s="55">
        <f>'Year 10 Abatement Letter'!H36</f>
        <v>0</v>
      </c>
    </row>
    <row r="36" spans="2:8" ht="17" thickBot="1" x14ac:dyDescent="0.25">
      <c r="B36" s="154" t="s">
        <v>136</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48925</v>
      </c>
      <c r="C39" s="143" t="s">
        <v>138</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04F6-237C-AC4E-BC95-EA504C6EB28B}">
  <dimension ref="A1:L59"/>
  <sheetViews>
    <sheetView showGridLines="0" tabSelected="1" topLeftCell="B2" workbookViewId="0">
      <selection activeCell="A15" sqref="A1:XFD1048576"/>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139</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51">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12 of the Southland Reactivation designation:"</f>
        <v>Following the guidelines of PA 102-1010, the Select City of/Village of Select Municipality calculates the below Estimated Tax Bill for PIN 12345678911111 for Year 12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12"</f>
        <v>PIN 12345678911111 — YEAR 12</v>
      </c>
      <c r="C33" s="152"/>
      <c r="D33" s="152"/>
      <c r="E33" s="152"/>
      <c r="F33" s="152"/>
      <c r="G33" s="152"/>
      <c r="H33" s="153"/>
    </row>
    <row r="34" spans="2:8" ht="17" thickBot="1" x14ac:dyDescent="0.25">
      <c r="B34" s="52"/>
      <c r="C34" s="53"/>
      <c r="D34" s="78"/>
      <c r="E34" s="161">
        <f>DATE(YEAR(Worksheet!C19+12)+12,MONTH(Worksheet!C19+12),DAY(Worksheet!C19+12))</f>
        <v>49291</v>
      </c>
      <c r="F34" s="78"/>
      <c r="G34" s="53"/>
      <c r="H34" s="54"/>
    </row>
    <row r="35" spans="2:8" ht="17" customHeight="1" thickBot="1" x14ac:dyDescent="0.25">
      <c r="B35" s="154" t="s">
        <v>18</v>
      </c>
      <c r="C35" s="155"/>
      <c r="D35" s="155"/>
      <c r="E35" s="155"/>
      <c r="F35" s="155"/>
      <c r="G35" s="156"/>
      <c r="H35" s="55">
        <f>'Year 11 Abatement Letter'!H36</f>
        <v>0</v>
      </c>
    </row>
    <row r="36" spans="2:8" ht="17" thickBot="1" x14ac:dyDescent="0.25">
      <c r="B36" s="154" t="s">
        <v>19</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49291</v>
      </c>
      <c r="C39" s="143" t="s">
        <v>140</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09600-C3DF-6C41-9B2D-4AAA63CEC0E9}">
  <dimension ref="A1:M53"/>
  <sheetViews>
    <sheetView showGridLines="0" topLeftCell="A16" workbookViewId="0">
      <selection activeCellId="37" sqref="A30:XFD1048576 D29:XFD29 A29:B29 D28:XFD28 A28:B28 D27:XFD27 A27:B27 A21:XFD26 D20:XFD20 A20:B20 D19:XFD19 A19:B19 D18:XFD18 A18:B18 D17:XFD17 A17:B17 D16:XFD16 A16:B16 D15:XFD15 A15:B15 A13:XFD14 D12:XFD12 A12:B12 D11:XFD11 A11:B11 D10:XFD10 A10:B10 D9:XFD9 A9:B9 D8:XFD8 A8:B8 D7:XFD7 A7:B7 D6:XFD6 A6:B6 D5:XFD5 A5:B5 A1:XFD4"/>
    </sheetView>
  </sheetViews>
  <sheetFormatPr baseColWidth="10" defaultRowHeight="16" x14ac:dyDescent="0.2"/>
  <cols>
    <col min="1" max="1" width="4.33203125" style="65" customWidth="1"/>
    <col min="2" max="2" width="78" style="65" customWidth="1"/>
    <col min="3" max="3" width="28" style="67" customWidth="1"/>
    <col min="4" max="4" width="4.33203125" style="65" customWidth="1"/>
    <col min="5" max="7" width="15.1640625" style="65" customWidth="1"/>
    <col min="8" max="8" width="4.33203125" style="65" customWidth="1"/>
    <col min="9" max="9" width="17.1640625" style="65" bestFit="1" customWidth="1"/>
    <col min="10" max="11" width="10.83203125" style="65"/>
    <col min="12" max="13" width="10.83203125" style="65" hidden="1" customWidth="1"/>
    <col min="14" max="16384" width="10.83203125" style="65"/>
  </cols>
  <sheetData>
    <row r="1" spans="1:13" ht="17" thickBot="1" x14ac:dyDescent="0.25">
      <c r="A1" s="166"/>
      <c r="B1" s="166"/>
      <c r="C1" s="166"/>
      <c r="D1" s="166"/>
      <c r="E1" s="166"/>
      <c r="F1" s="166"/>
      <c r="G1" s="166"/>
      <c r="H1" s="166"/>
    </row>
    <row r="2" spans="1:13" ht="64" customHeight="1" thickBot="1" x14ac:dyDescent="0.25">
      <c r="A2" s="11"/>
      <c r="B2" s="105" t="s">
        <v>144</v>
      </c>
      <c r="C2" s="106"/>
      <c r="D2" s="108"/>
      <c r="E2" s="109"/>
      <c r="F2" s="109"/>
      <c r="G2" s="109"/>
      <c r="H2" s="109"/>
    </row>
    <row r="3" spans="1:13" ht="17" thickBot="1" x14ac:dyDescent="0.25">
      <c r="A3" s="64"/>
      <c r="B3" s="107"/>
      <c r="C3" s="107"/>
      <c r="D3" s="107"/>
      <c r="E3" s="107"/>
      <c r="F3" s="107"/>
      <c r="G3" s="107"/>
      <c r="H3" s="107"/>
    </row>
    <row r="4" spans="1:13" ht="21" x14ac:dyDescent="0.25">
      <c r="A4" s="11"/>
      <c r="B4" s="87" t="s">
        <v>22</v>
      </c>
      <c r="C4" s="88"/>
      <c r="D4" s="107"/>
      <c r="E4" s="107"/>
      <c r="F4" s="107"/>
      <c r="G4" s="107"/>
      <c r="H4" s="107"/>
      <c r="L4" s="65" t="s">
        <v>71</v>
      </c>
      <c r="M4" s="65" t="s">
        <v>72</v>
      </c>
    </row>
    <row r="5" spans="1:13" ht="21" x14ac:dyDescent="0.25">
      <c r="A5" s="11"/>
      <c r="B5" s="31" t="s">
        <v>101</v>
      </c>
      <c r="C5" s="28" t="s">
        <v>89</v>
      </c>
      <c r="D5" s="107"/>
      <c r="E5" s="107"/>
      <c r="F5" s="107"/>
      <c r="G5" s="107"/>
      <c r="H5" s="107"/>
      <c r="L5" s="65" t="s">
        <v>32</v>
      </c>
      <c r="M5" s="65" t="s">
        <v>69</v>
      </c>
    </row>
    <row r="6" spans="1:13" ht="21" x14ac:dyDescent="0.25">
      <c r="A6" s="11"/>
      <c r="B6" s="31" t="s">
        <v>102</v>
      </c>
      <c r="C6" s="29" t="s">
        <v>90</v>
      </c>
      <c r="D6" s="107"/>
      <c r="E6" s="107"/>
      <c r="F6" s="107"/>
      <c r="G6" s="107"/>
      <c r="H6" s="107"/>
      <c r="L6" s="65" t="s">
        <v>33</v>
      </c>
      <c r="M6" s="65" t="s">
        <v>70</v>
      </c>
    </row>
    <row r="7" spans="1:13" ht="21" x14ac:dyDescent="0.25">
      <c r="A7" s="11"/>
      <c r="B7" s="31" t="s">
        <v>103</v>
      </c>
      <c r="C7" s="29" t="s">
        <v>98</v>
      </c>
      <c r="D7" s="107"/>
      <c r="E7" s="107"/>
      <c r="F7" s="107"/>
      <c r="G7" s="107"/>
      <c r="H7" s="107"/>
      <c r="L7" s="65" t="s">
        <v>34</v>
      </c>
    </row>
    <row r="8" spans="1:13" ht="21" x14ac:dyDescent="0.25">
      <c r="A8" s="11"/>
      <c r="B8" s="31" t="s">
        <v>104</v>
      </c>
      <c r="C8" s="29" t="s">
        <v>99</v>
      </c>
      <c r="D8" s="107"/>
      <c r="E8" s="107"/>
      <c r="F8" s="107"/>
      <c r="G8" s="107"/>
      <c r="H8" s="107"/>
      <c r="L8" s="65" t="s">
        <v>35</v>
      </c>
    </row>
    <row r="9" spans="1:13" ht="21" x14ac:dyDescent="0.25">
      <c r="A9" s="11"/>
      <c r="B9" s="31" t="s">
        <v>23</v>
      </c>
      <c r="C9" s="30">
        <v>5555555555</v>
      </c>
      <c r="D9" s="107"/>
      <c r="E9" s="107"/>
      <c r="F9" s="107"/>
      <c r="G9" s="107"/>
      <c r="H9" s="107"/>
      <c r="L9" s="65" t="s">
        <v>36</v>
      </c>
    </row>
    <row r="10" spans="1:13" ht="21" x14ac:dyDescent="0.25">
      <c r="A10" s="11"/>
      <c r="B10" s="31" t="s">
        <v>24</v>
      </c>
      <c r="C10" s="57" t="s">
        <v>100</v>
      </c>
      <c r="D10" s="107"/>
      <c r="E10" s="107"/>
      <c r="F10" s="107"/>
      <c r="G10" s="107"/>
      <c r="H10" s="107"/>
      <c r="L10" s="65" t="s">
        <v>37</v>
      </c>
    </row>
    <row r="11" spans="1:13" ht="21" x14ac:dyDescent="0.25">
      <c r="A11" s="11"/>
      <c r="B11" s="56" t="s">
        <v>30</v>
      </c>
      <c r="C11" s="58" t="s">
        <v>72</v>
      </c>
      <c r="D11" s="107"/>
      <c r="E11" s="107"/>
      <c r="F11" s="107"/>
      <c r="G11" s="107"/>
      <c r="H11" s="107"/>
      <c r="L11" s="65" t="s">
        <v>38</v>
      </c>
    </row>
    <row r="12" spans="1:13" ht="22" thickBot="1" x14ac:dyDescent="0.3">
      <c r="A12" s="11"/>
      <c r="B12" s="32" t="s">
        <v>31</v>
      </c>
      <c r="C12" s="33" t="s">
        <v>71</v>
      </c>
      <c r="D12" s="107"/>
      <c r="E12" s="107"/>
      <c r="F12" s="107"/>
      <c r="G12" s="107"/>
      <c r="H12" s="107"/>
      <c r="L12" s="65" t="s">
        <v>39</v>
      </c>
    </row>
    <row r="13" spans="1:13" ht="17" thickBot="1" x14ac:dyDescent="0.25">
      <c r="A13" s="109"/>
      <c r="B13" s="109"/>
      <c r="C13" s="109"/>
      <c r="D13" s="109"/>
      <c r="E13" s="109"/>
      <c r="F13" s="109"/>
      <c r="G13" s="109"/>
      <c r="H13" s="109"/>
      <c r="L13" s="65" t="s">
        <v>40</v>
      </c>
    </row>
    <row r="14" spans="1:13" ht="21" x14ac:dyDescent="0.25">
      <c r="A14" s="11"/>
      <c r="B14" s="87" t="s">
        <v>25</v>
      </c>
      <c r="C14" s="88"/>
      <c r="D14" s="163"/>
      <c r="E14" s="163"/>
      <c r="F14" s="163"/>
      <c r="G14" s="163"/>
      <c r="H14" s="163"/>
      <c r="L14" s="65" t="s">
        <v>41</v>
      </c>
    </row>
    <row r="15" spans="1:13" ht="21" x14ac:dyDescent="0.25">
      <c r="A15" s="11"/>
      <c r="B15" s="31" t="s">
        <v>146</v>
      </c>
      <c r="C15" s="59">
        <v>12345678911111</v>
      </c>
      <c r="D15" s="163"/>
      <c r="E15" s="163"/>
      <c r="F15" s="163"/>
      <c r="G15" s="163"/>
      <c r="H15" s="163"/>
      <c r="L15" s="65" t="s">
        <v>42</v>
      </c>
    </row>
    <row r="16" spans="1:13" ht="21" x14ac:dyDescent="0.25">
      <c r="A16" s="11"/>
      <c r="B16" s="31" t="s">
        <v>0</v>
      </c>
      <c r="C16" s="58" t="s">
        <v>80</v>
      </c>
      <c r="D16" s="163"/>
      <c r="E16" s="163"/>
      <c r="F16" s="163"/>
      <c r="G16" s="163"/>
      <c r="H16" s="163"/>
      <c r="L16" s="65" t="s">
        <v>43</v>
      </c>
    </row>
    <row r="17" spans="1:12" ht="21" x14ac:dyDescent="0.25">
      <c r="A17" s="11"/>
      <c r="B17" s="31" t="s">
        <v>1</v>
      </c>
      <c r="C17" s="60" t="str">
        <f>C12</f>
        <v>Select Municipality</v>
      </c>
      <c r="D17" s="163"/>
      <c r="E17" s="163"/>
      <c r="F17" s="163"/>
      <c r="G17" s="163"/>
      <c r="H17" s="163"/>
      <c r="L17" s="65" t="s">
        <v>44</v>
      </c>
    </row>
    <row r="18" spans="1:12" ht="21" x14ac:dyDescent="0.25">
      <c r="A18" s="11"/>
      <c r="B18" s="31" t="s">
        <v>21</v>
      </c>
      <c r="C18" s="61">
        <v>55555</v>
      </c>
      <c r="D18" s="163"/>
      <c r="E18" s="163"/>
      <c r="F18" s="163"/>
      <c r="G18" s="163"/>
      <c r="H18" s="163"/>
      <c r="L18" s="65" t="s">
        <v>45</v>
      </c>
    </row>
    <row r="19" spans="1:12" ht="21" x14ac:dyDescent="0.25">
      <c r="A19" s="11"/>
      <c r="B19" s="31" t="s">
        <v>145</v>
      </c>
      <c r="C19" s="62">
        <v>44896</v>
      </c>
      <c r="D19" s="163"/>
      <c r="E19" s="164" t="s">
        <v>159</v>
      </c>
      <c r="F19" s="165"/>
      <c r="G19" s="165"/>
      <c r="H19" s="163"/>
      <c r="I19" s="66"/>
      <c r="L19" s="65" t="s">
        <v>46</v>
      </c>
    </row>
    <row r="20" spans="1:12" ht="22" thickBot="1" x14ac:dyDescent="0.3">
      <c r="A20" s="11"/>
      <c r="B20" s="32" t="s">
        <v>156</v>
      </c>
      <c r="C20" s="63">
        <v>44910</v>
      </c>
      <c r="D20" s="163"/>
      <c r="E20" s="163"/>
      <c r="F20" s="163"/>
      <c r="G20" s="163"/>
      <c r="H20" s="163"/>
      <c r="L20" s="65" t="s">
        <v>47</v>
      </c>
    </row>
    <row r="21" spans="1:12" ht="22" thickBot="1" x14ac:dyDescent="0.3">
      <c r="A21" s="86"/>
      <c r="B21" s="86"/>
      <c r="C21" s="86"/>
      <c r="D21" s="86"/>
      <c r="E21" s="86"/>
      <c r="F21" s="86"/>
      <c r="G21" s="86"/>
      <c r="H21" s="86"/>
      <c r="L21" s="65" t="s">
        <v>48</v>
      </c>
    </row>
    <row r="22" spans="1:12" ht="21" x14ac:dyDescent="0.25">
      <c r="A22" s="1"/>
      <c r="B22" s="110" t="s">
        <v>28</v>
      </c>
      <c r="C22" s="111"/>
      <c r="D22" s="89"/>
      <c r="E22" s="86"/>
      <c r="F22" s="86"/>
      <c r="G22" s="86"/>
      <c r="H22" s="86"/>
      <c r="L22" s="65" t="s">
        <v>49</v>
      </c>
    </row>
    <row r="23" spans="1:12" ht="21" x14ac:dyDescent="0.25">
      <c r="A23" s="1"/>
      <c r="B23" s="112"/>
      <c r="C23" s="113"/>
      <c r="D23" s="89"/>
      <c r="E23" s="86"/>
      <c r="F23" s="86"/>
      <c r="G23" s="86"/>
      <c r="H23" s="86"/>
      <c r="L23" s="65" t="s">
        <v>50</v>
      </c>
    </row>
    <row r="24" spans="1:12" ht="22" thickBot="1" x14ac:dyDescent="0.3">
      <c r="A24" s="1"/>
      <c r="B24" s="114"/>
      <c r="C24" s="115"/>
      <c r="D24" s="89"/>
      <c r="E24" s="86"/>
      <c r="F24" s="86"/>
      <c r="G24" s="86"/>
      <c r="H24" s="86"/>
      <c r="L24" s="65" t="s">
        <v>51</v>
      </c>
    </row>
    <row r="25" spans="1:12" ht="22" thickBot="1" x14ac:dyDescent="0.3">
      <c r="A25" s="86"/>
      <c r="B25" s="86"/>
      <c r="C25" s="86"/>
      <c r="D25" s="86"/>
      <c r="E25" s="86"/>
      <c r="F25" s="86"/>
      <c r="G25" s="86"/>
      <c r="H25" s="86"/>
      <c r="L25" s="65" t="s">
        <v>52</v>
      </c>
    </row>
    <row r="26" spans="1:12" ht="21" x14ac:dyDescent="0.25">
      <c r="A26" s="1"/>
      <c r="B26" s="87" t="s">
        <v>26</v>
      </c>
      <c r="C26" s="88"/>
      <c r="D26" s="89"/>
      <c r="E26" s="86"/>
      <c r="F26" s="86"/>
      <c r="G26" s="86"/>
      <c r="H26" s="86"/>
      <c r="L26" s="65" t="s">
        <v>53</v>
      </c>
    </row>
    <row r="27" spans="1:12" ht="21" x14ac:dyDescent="0.25">
      <c r="A27" s="1"/>
      <c r="B27" s="2" t="s">
        <v>86</v>
      </c>
      <c r="C27" s="12">
        <v>0</v>
      </c>
      <c r="D27" s="3"/>
      <c r="E27" s="94" t="s">
        <v>3</v>
      </c>
      <c r="F27" s="95"/>
      <c r="G27" s="96"/>
      <c r="H27" s="1"/>
      <c r="L27" s="65" t="s">
        <v>54</v>
      </c>
    </row>
    <row r="28" spans="1:12" ht="21" x14ac:dyDescent="0.25">
      <c r="A28" s="1"/>
      <c r="B28" s="10" t="s">
        <v>87</v>
      </c>
      <c r="C28" s="13">
        <v>0</v>
      </c>
      <c r="D28" s="3"/>
      <c r="E28" s="97"/>
      <c r="F28" s="98"/>
      <c r="G28" s="99"/>
      <c r="H28" s="1"/>
      <c r="L28" s="65" t="s">
        <v>55</v>
      </c>
    </row>
    <row r="29" spans="1:12" ht="22" thickBot="1" x14ac:dyDescent="0.3">
      <c r="A29" s="1"/>
      <c r="B29" s="4" t="s">
        <v>157</v>
      </c>
      <c r="C29" s="14">
        <v>0</v>
      </c>
      <c r="D29" s="3"/>
      <c r="E29" s="100" t="s">
        <v>5</v>
      </c>
      <c r="F29" s="101"/>
      <c r="G29" s="102"/>
      <c r="H29" s="1"/>
      <c r="L29" s="65" t="s">
        <v>56</v>
      </c>
    </row>
    <row r="30" spans="1:12" ht="22" thickBot="1" x14ac:dyDescent="0.3">
      <c r="A30" s="86"/>
      <c r="B30" s="86"/>
      <c r="C30" s="86"/>
      <c r="D30" s="86"/>
      <c r="E30" s="86"/>
      <c r="F30" s="86"/>
      <c r="G30" s="86"/>
      <c r="H30" s="86"/>
      <c r="L30" s="65" t="s">
        <v>57</v>
      </c>
    </row>
    <row r="31" spans="1:12" ht="27" customHeight="1" thickBot="1" x14ac:dyDescent="0.3">
      <c r="A31" s="1"/>
      <c r="B31" s="103" t="s">
        <v>29</v>
      </c>
      <c r="C31" s="104"/>
      <c r="D31" s="89"/>
      <c r="E31" s="86"/>
      <c r="F31" s="86"/>
      <c r="G31" s="86"/>
      <c r="H31" s="86"/>
      <c r="L31" s="65" t="s">
        <v>58</v>
      </c>
    </row>
    <row r="32" spans="1:12" ht="22" thickBot="1" x14ac:dyDescent="0.3">
      <c r="A32" s="86"/>
      <c r="B32" s="86"/>
      <c r="C32" s="86"/>
      <c r="D32" s="86"/>
      <c r="E32" s="86"/>
      <c r="F32" s="86"/>
      <c r="G32" s="86"/>
      <c r="H32" s="86"/>
      <c r="L32" s="65" t="s">
        <v>59</v>
      </c>
    </row>
    <row r="33" spans="1:12" ht="22" thickBot="1" x14ac:dyDescent="0.3">
      <c r="A33" s="1"/>
      <c r="B33" s="90" t="s">
        <v>27</v>
      </c>
      <c r="C33" s="91"/>
      <c r="D33" s="86"/>
      <c r="E33" s="86"/>
      <c r="F33" s="86"/>
      <c r="G33" s="86"/>
      <c r="H33" s="86"/>
      <c r="L33" s="65" t="s">
        <v>60</v>
      </c>
    </row>
    <row r="34" spans="1:12" ht="23" thickBot="1" x14ac:dyDescent="0.3">
      <c r="A34" s="1"/>
      <c r="B34" s="5" t="s">
        <v>2</v>
      </c>
      <c r="C34" s="15">
        <f>C27</f>
        <v>0</v>
      </c>
      <c r="D34" s="86"/>
      <c r="E34" s="86"/>
      <c r="F34" s="86"/>
      <c r="G34" s="86"/>
      <c r="H34" s="86"/>
      <c r="L34" s="65" t="s">
        <v>61</v>
      </c>
    </row>
    <row r="35" spans="1:12" ht="23" thickBot="1" x14ac:dyDescent="0.3">
      <c r="A35" s="1"/>
      <c r="B35" s="5" t="s">
        <v>6</v>
      </c>
      <c r="C35" s="16">
        <f>C34/2</f>
        <v>0</v>
      </c>
      <c r="D35" s="86"/>
      <c r="E35" s="86"/>
      <c r="F35" s="86"/>
      <c r="G35" s="86"/>
      <c r="H35" s="86"/>
      <c r="L35" s="65" t="s">
        <v>62</v>
      </c>
    </row>
    <row r="36" spans="1:12" ht="23" thickBot="1" x14ac:dyDescent="0.3">
      <c r="A36" s="1"/>
      <c r="B36" s="5" t="s">
        <v>158</v>
      </c>
      <c r="C36" s="17">
        <f>C29</f>
        <v>0</v>
      </c>
      <c r="D36" s="86"/>
      <c r="E36" s="86"/>
      <c r="F36" s="86"/>
      <c r="G36" s="86"/>
      <c r="H36" s="86"/>
      <c r="L36" s="65" t="s">
        <v>63</v>
      </c>
    </row>
    <row r="37" spans="1:12" ht="23" thickBot="1" x14ac:dyDescent="0.3">
      <c r="A37" s="1"/>
      <c r="B37" s="5" t="s">
        <v>7</v>
      </c>
      <c r="C37" s="15">
        <f>C35*(C36/100)</f>
        <v>0</v>
      </c>
      <c r="D37" s="86"/>
      <c r="E37" s="86"/>
      <c r="F37" s="86"/>
      <c r="G37" s="86"/>
      <c r="H37" s="86"/>
      <c r="L37" s="65" t="s">
        <v>64</v>
      </c>
    </row>
    <row r="38" spans="1:12" ht="14" customHeight="1" thickBot="1" x14ac:dyDescent="0.3">
      <c r="A38" s="1"/>
      <c r="B38" s="92"/>
      <c r="C38" s="93"/>
      <c r="D38" s="86"/>
      <c r="E38" s="86"/>
      <c r="F38" s="86"/>
      <c r="G38" s="86"/>
      <c r="H38" s="86"/>
      <c r="L38" s="65" t="s">
        <v>65</v>
      </c>
    </row>
    <row r="39" spans="1:12" ht="23" thickBot="1" x14ac:dyDescent="0.3">
      <c r="A39" s="1"/>
      <c r="B39" s="6" t="s">
        <v>8</v>
      </c>
      <c r="C39" s="18">
        <f>MIN(100000, C37)</f>
        <v>0</v>
      </c>
      <c r="D39" s="86"/>
      <c r="E39" s="86"/>
      <c r="F39" s="86"/>
      <c r="G39" s="86"/>
      <c r="H39" s="86"/>
      <c r="L39" s="65" t="s">
        <v>66</v>
      </c>
    </row>
    <row r="40" spans="1:12" ht="23" thickBot="1" x14ac:dyDescent="0.3">
      <c r="A40" s="1"/>
      <c r="B40" s="7" t="s">
        <v>9</v>
      </c>
      <c r="C40" s="19">
        <f>C39*1.1</f>
        <v>0</v>
      </c>
      <c r="D40" s="86"/>
      <c r="E40" s="86"/>
      <c r="F40" s="86"/>
      <c r="G40" s="86"/>
      <c r="H40" s="86"/>
      <c r="L40" s="65" t="s">
        <v>67</v>
      </c>
    </row>
    <row r="41" spans="1:12" ht="23" thickBot="1" x14ac:dyDescent="0.3">
      <c r="A41" s="1"/>
      <c r="B41" s="7" t="s">
        <v>10</v>
      </c>
      <c r="C41" s="19">
        <f t="shared" ref="C41:C50" si="0">C40*1.1</f>
        <v>0</v>
      </c>
      <c r="D41" s="86"/>
      <c r="E41" s="86"/>
      <c r="F41" s="86"/>
      <c r="G41" s="86"/>
      <c r="H41" s="86"/>
      <c r="L41" s="65" t="s">
        <v>68</v>
      </c>
    </row>
    <row r="42" spans="1:12" ht="23" thickBot="1" x14ac:dyDescent="0.3">
      <c r="A42" s="1"/>
      <c r="B42" s="7" t="s">
        <v>11</v>
      </c>
      <c r="C42" s="19">
        <f t="shared" si="0"/>
        <v>0</v>
      </c>
      <c r="D42" s="86"/>
      <c r="E42" s="86"/>
      <c r="F42" s="86"/>
      <c r="G42" s="86"/>
      <c r="H42" s="86"/>
    </row>
    <row r="43" spans="1:12" ht="23" thickBot="1" x14ac:dyDescent="0.3">
      <c r="A43" s="1"/>
      <c r="B43" s="7" t="s">
        <v>12</v>
      </c>
      <c r="C43" s="19">
        <f t="shared" si="0"/>
        <v>0</v>
      </c>
      <c r="D43" s="86"/>
      <c r="E43" s="86"/>
      <c r="F43" s="86"/>
      <c r="G43" s="86"/>
      <c r="H43" s="86"/>
    </row>
    <row r="44" spans="1:12" ht="23" thickBot="1" x14ac:dyDescent="0.3">
      <c r="A44" s="1"/>
      <c r="B44" s="7" t="s">
        <v>13</v>
      </c>
      <c r="C44" s="19">
        <f t="shared" si="0"/>
        <v>0</v>
      </c>
      <c r="D44" s="86"/>
      <c r="E44" s="86"/>
      <c r="F44" s="86"/>
      <c r="G44" s="86"/>
      <c r="H44" s="86"/>
    </row>
    <row r="45" spans="1:12" ht="23" thickBot="1" x14ac:dyDescent="0.3">
      <c r="A45" s="1"/>
      <c r="B45" s="7" t="s">
        <v>14</v>
      </c>
      <c r="C45" s="19">
        <f t="shared" si="0"/>
        <v>0</v>
      </c>
      <c r="D45" s="86"/>
      <c r="E45" s="86"/>
      <c r="F45" s="86"/>
      <c r="G45" s="86"/>
      <c r="H45" s="86"/>
    </row>
    <row r="46" spans="1:12" ht="23" thickBot="1" x14ac:dyDescent="0.3">
      <c r="A46" s="1"/>
      <c r="B46" s="7" t="s">
        <v>15</v>
      </c>
      <c r="C46" s="19">
        <f t="shared" si="0"/>
        <v>0</v>
      </c>
      <c r="D46" s="86"/>
      <c r="E46" s="86"/>
      <c r="F46" s="86"/>
      <c r="G46" s="86"/>
      <c r="H46" s="86"/>
    </row>
    <row r="47" spans="1:12" ht="23" thickBot="1" x14ac:dyDescent="0.3">
      <c r="A47" s="1"/>
      <c r="B47" s="7" t="s">
        <v>16</v>
      </c>
      <c r="C47" s="19">
        <f t="shared" si="0"/>
        <v>0</v>
      </c>
      <c r="D47" s="86"/>
      <c r="E47" s="86"/>
      <c r="F47" s="86"/>
      <c r="G47" s="86"/>
      <c r="H47" s="86"/>
    </row>
    <row r="48" spans="1:12" ht="23" thickBot="1" x14ac:dyDescent="0.3">
      <c r="A48" s="1"/>
      <c r="B48" s="7" t="s">
        <v>17</v>
      </c>
      <c r="C48" s="19">
        <f t="shared" si="0"/>
        <v>0</v>
      </c>
      <c r="D48" s="86"/>
      <c r="E48" s="86"/>
      <c r="F48" s="86"/>
      <c r="G48" s="86"/>
      <c r="H48" s="86"/>
    </row>
    <row r="49" spans="1:8" ht="23" thickBot="1" x14ac:dyDescent="0.3">
      <c r="A49" s="1"/>
      <c r="B49" s="7" t="s">
        <v>18</v>
      </c>
      <c r="C49" s="19">
        <f t="shared" si="0"/>
        <v>0</v>
      </c>
      <c r="D49" s="86"/>
      <c r="E49" s="86"/>
      <c r="F49" s="86"/>
      <c r="G49" s="86"/>
      <c r="H49" s="86"/>
    </row>
    <row r="50" spans="1:8" ht="23" thickBot="1" x14ac:dyDescent="0.3">
      <c r="A50" s="1"/>
      <c r="B50" s="8" t="s">
        <v>19</v>
      </c>
      <c r="C50" s="20">
        <f t="shared" si="0"/>
        <v>0</v>
      </c>
      <c r="D50" s="86"/>
      <c r="E50" s="86"/>
      <c r="F50" s="86"/>
      <c r="G50" s="86"/>
      <c r="H50" s="86"/>
    </row>
    <row r="51" spans="1:8" ht="23" thickTop="1" thickBot="1" x14ac:dyDescent="0.3">
      <c r="A51" s="1"/>
      <c r="B51" s="9" t="s">
        <v>20</v>
      </c>
      <c r="C51" s="21">
        <f>SUM(C39:C50)</f>
        <v>0</v>
      </c>
      <c r="D51" s="86"/>
      <c r="E51" s="86"/>
      <c r="F51" s="86"/>
      <c r="G51" s="86"/>
      <c r="H51" s="86"/>
    </row>
    <row r="52" spans="1:8" x14ac:dyDescent="0.2">
      <c r="A52" s="86"/>
      <c r="B52" s="86"/>
      <c r="C52" s="86"/>
      <c r="D52" s="86"/>
      <c r="E52" s="86"/>
      <c r="F52" s="86"/>
      <c r="G52" s="86"/>
      <c r="H52" s="86"/>
    </row>
    <row r="53" spans="1:8" x14ac:dyDescent="0.2">
      <c r="A53" s="86"/>
      <c r="B53" s="86"/>
      <c r="C53" s="86"/>
      <c r="D53" s="86"/>
      <c r="E53" s="86"/>
      <c r="F53" s="86"/>
      <c r="G53" s="86"/>
      <c r="H53" s="86"/>
    </row>
  </sheetData>
  <sheetProtection sheet="1" objects="1" scenarios="1"/>
  <mergeCells count="25">
    <mergeCell ref="A1:H1"/>
    <mergeCell ref="B2:C2"/>
    <mergeCell ref="B3:H3"/>
    <mergeCell ref="D2:H2"/>
    <mergeCell ref="B22:C24"/>
    <mergeCell ref="D22:H24"/>
    <mergeCell ref="B4:C4"/>
    <mergeCell ref="A21:H21"/>
    <mergeCell ref="B14:C14"/>
    <mergeCell ref="D4:H12"/>
    <mergeCell ref="A13:H13"/>
    <mergeCell ref="E19:G19"/>
    <mergeCell ref="A25:H25"/>
    <mergeCell ref="B26:C26"/>
    <mergeCell ref="D26:H26"/>
    <mergeCell ref="B33:C33"/>
    <mergeCell ref="D33:H53"/>
    <mergeCell ref="B38:C38"/>
    <mergeCell ref="A52:C53"/>
    <mergeCell ref="E27:G28"/>
    <mergeCell ref="E29:G29"/>
    <mergeCell ref="A30:H30"/>
    <mergeCell ref="B31:C31"/>
    <mergeCell ref="D31:H31"/>
    <mergeCell ref="A32:H32"/>
  </mergeCells>
  <conditionalFormatting sqref="C37">
    <cfRule type="cellIs" dxfId="26" priority="2" operator="greaterThan">
      <formula>100000</formula>
    </cfRule>
    <cfRule type="cellIs" dxfId="25" priority="3" operator="between">
      <formula>1</formula>
      <formula>100000</formula>
    </cfRule>
  </conditionalFormatting>
  <conditionalFormatting sqref="C27:C29">
    <cfRule type="cellIs" dxfId="24" priority="4" operator="lessThan">
      <formula>0.1</formula>
    </cfRule>
  </conditionalFormatting>
  <dataValidations count="2">
    <dataValidation type="list" allowBlank="1" showInputMessage="1" showErrorMessage="1" sqref="C11" xr:uid="{D4755EDC-2D57-8741-ACCF-BFCA771D71DC}">
      <formula1>$M$4:$M$6</formula1>
    </dataValidation>
    <dataValidation type="list" allowBlank="1" showInputMessage="1" showErrorMessage="1" sqref="C12" xr:uid="{F9CA9B0E-6C1B-8944-8E6D-FA3406142E46}">
      <formula1>$L$4:$L$41</formula1>
    </dataValidation>
  </dataValidations>
  <hyperlinks>
    <hyperlink ref="E29:G29" r:id="rId1" display="Click here to find the latest year's tax rate" xr:uid="{9F0143FB-FC6A-FE41-B718-14ED43BDC1B8}"/>
    <hyperlink ref="C10" r:id="rId2" xr:uid="{2256686A-AB6F-E44B-8B1D-A41829D3929C}"/>
  </hyperlinks>
  <pageMargins left="0.5" right="0.5" top="1" bottom="1" header="0.5" footer="0.5"/>
  <pageSetup orientation="portrait" horizontalDpi="0" verticalDpi="0"/>
  <ignoredErrors>
    <ignoredError sqref="C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26FEA-EE9F-7F4D-AA51-8FC8C2AB100D}">
  <dimension ref="A1:H59"/>
  <sheetViews>
    <sheetView showGridLines="0" workbookViewId="0">
      <selection activeCellId="3" sqref="A17:XFD1048576 I16:XFD16 A16 A1:XFD15"/>
    </sheetView>
  </sheetViews>
  <sheetFormatPr baseColWidth="10" defaultRowHeight="16" x14ac:dyDescent="0.2"/>
  <cols>
    <col min="1" max="1" width="1.83203125" style="34" customWidth="1"/>
    <col min="2" max="2" width="8.5" style="34" customWidth="1"/>
    <col min="3" max="3" width="18.5" style="34" bestFit="1" customWidth="1"/>
    <col min="4" max="4" width="10.83203125" style="34"/>
    <col min="5" max="5" width="11" style="34" customWidth="1"/>
    <col min="6" max="6" width="10.83203125" style="34"/>
    <col min="7" max="7" width="11.6640625" style="34" bestFit="1" customWidth="1"/>
    <col min="8" max="8" width="17.33203125" style="34" customWidth="1"/>
    <col min="9" max="16384" width="10.83203125" style="68"/>
  </cols>
  <sheetData>
    <row r="1" spans="2:8" x14ac:dyDescent="0.2">
      <c r="B1" s="117">
        <f ca="1">TODAY()</f>
        <v>44841</v>
      </c>
      <c r="C1" s="117"/>
      <c r="D1" s="117"/>
      <c r="E1" s="117"/>
      <c r="F1" s="117"/>
      <c r="G1" s="117"/>
      <c r="H1" s="117"/>
    </row>
    <row r="2" spans="2:8" x14ac:dyDescent="0.2">
      <c r="B2" s="49"/>
      <c r="C2" s="49"/>
      <c r="D2" s="49"/>
      <c r="E2" s="49"/>
      <c r="F2" s="49"/>
      <c r="G2" s="49"/>
      <c r="H2" s="49"/>
    </row>
    <row r="3" spans="2:8" x14ac:dyDescent="0.2">
      <c r="B3" s="118"/>
      <c r="C3" s="118"/>
      <c r="D3" s="118"/>
      <c r="E3" s="118"/>
      <c r="F3" s="118"/>
      <c r="G3" s="118"/>
      <c r="H3" s="118"/>
    </row>
    <row r="4" spans="2:8" x14ac:dyDescent="0.2">
      <c r="B4" s="116" t="s">
        <v>73</v>
      </c>
      <c r="C4" s="116"/>
      <c r="D4" s="116"/>
      <c r="E4" s="116"/>
      <c r="F4" s="116"/>
      <c r="G4" s="116"/>
      <c r="H4" s="116"/>
    </row>
    <row r="5" spans="2:8" x14ac:dyDescent="0.2">
      <c r="B5" s="116" t="s">
        <v>74</v>
      </c>
      <c r="C5" s="116"/>
      <c r="D5" s="116"/>
      <c r="E5" s="116"/>
      <c r="F5" s="116"/>
      <c r="G5" s="116"/>
      <c r="H5" s="116"/>
    </row>
    <row r="6" spans="2:8" x14ac:dyDescent="0.2">
      <c r="B6" s="116" t="s">
        <v>75</v>
      </c>
      <c r="C6" s="116"/>
      <c r="D6" s="116"/>
      <c r="E6" s="116"/>
      <c r="F6" s="116"/>
      <c r="G6" s="116"/>
      <c r="H6" s="116"/>
    </row>
    <row r="7" spans="2:8" x14ac:dyDescent="0.2">
      <c r="B7" s="116" t="s">
        <v>77</v>
      </c>
      <c r="C7" s="116"/>
      <c r="D7" s="116"/>
      <c r="E7" s="116"/>
      <c r="F7" s="116"/>
      <c r="G7" s="116"/>
      <c r="H7" s="116"/>
    </row>
    <row r="8" spans="2:8" x14ac:dyDescent="0.2">
      <c r="B8" s="116" t="s">
        <v>76</v>
      </c>
      <c r="C8" s="116"/>
      <c r="D8" s="116"/>
      <c r="E8" s="116"/>
      <c r="F8" s="116"/>
      <c r="G8" s="116"/>
      <c r="H8" s="116"/>
    </row>
    <row r="9" spans="2:8" x14ac:dyDescent="0.2">
      <c r="B9" s="47"/>
      <c r="C9" s="47"/>
      <c r="D9" s="47"/>
      <c r="E9" s="47"/>
      <c r="F9" s="47"/>
      <c r="G9" s="47"/>
      <c r="H9" s="47"/>
    </row>
    <row r="10" spans="2:8" x14ac:dyDescent="0.2">
      <c r="B10" s="119"/>
      <c r="C10" s="119"/>
      <c r="D10" s="119"/>
      <c r="E10" s="119"/>
      <c r="F10" s="119"/>
      <c r="G10" s="119"/>
      <c r="H10" s="119"/>
    </row>
    <row r="11" spans="2:8" x14ac:dyDescent="0.2">
      <c r="B11" s="35" t="s">
        <v>78</v>
      </c>
      <c r="C11" s="118" t="s">
        <v>109</v>
      </c>
      <c r="D11" s="118"/>
      <c r="E11" s="118"/>
      <c r="F11" s="118"/>
      <c r="G11" s="118"/>
      <c r="H11" s="118"/>
    </row>
    <row r="12" spans="2:8" x14ac:dyDescent="0.2">
      <c r="B12" s="35" t="s">
        <v>79</v>
      </c>
      <c r="C12" s="118" t="str">
        <f>Worksheet!C16&amp;"  "&amp;Worksheet!C17&amp;", IL  "&amp;Worksheet!C18</f>
        <v>12345 Main St.  Select Municipality, IL  55555</v>
      </c>
      <c r="D12" s="118"/>
      <c r="E12" s="118"/>
      <c r="F12" s="118"/>
      <c r="G12" s="118"/>
      <c r="H12" s="118"/>
    </row>
    <row r="13" spans="2:8" x14ac:dyDescent="0.2">
      <c r="B13" s="35" t="s">
        <v>81</v>
      </c>
      <c r="C13" s="120">
        <f>Worksheet!C15</f>
        <v>12345678911111</v>
      </c>
      <c r="D13" s="120"/>
      <c r="E13" s="120"/>
      <c r="F13" s="120"/>
      <c r="G13" s="120"/>
      <c r="H13" s="120"/>
    </row>
    <row r="14" spans="2:8" x14ac:dyDescent="0.2">
      <c r="B14" s="35"/>
      <c r="C14" s="48"/>
      <c r="D14" s="48"/>
      <c r="E14" s="48"/>
      <c r="F14" s="48"/>
      <c r="G14" s="48"/>
      <c r="H14" s="48"/>
    </row>
    <row r="16" spans="2:8" x14ac:dyDescent="0.2">
      <c r="B16" s="116" t="s">
        <v>82</v>
      </c>
      <c r="C16" s="116"/>
      <c r="D16" s="116"/>
      <c r="E16" s="116"/>
      <c r="F16" s="116"/>
      <c r="G16" s="116"/>
      <c r="H16" s="116"/>
    </row>
    <row r="18" spans="2:8" x14ac:dyDescent="0.2">
      <c r="B18" s="121"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21"/>
      <c r="D18" s="121"/>
      <c r="E18" s="121"/>
      <c r="F18" s="121"/>
      <c r="G18" s="121"/>
      <c r="H18" s="121"/>
    </row>
    <row r="19" spans="2:8" x14ac:dyDescent="0.2">
      <c r="B19" s="121"/>
      <c r="C19" s="121"/>
      <c r="D19" s="121"/>
      <c r="E19" s="121"/>
      <c r="F19" s="121"/>
      <c r="G19" s="121"/>
      <c r="H19" s="121"/>
    </row>
    <row r="20" spans="2:8" x14ac:dyDescent="0.2">
      <c r="B20" s="121"/>
      <c r="C20" s="121"/>
      <c r="D20" s="121"/>
      <c r="E20" s="121"/>
      <c r="F20" s="121"/>
      <c r="G20" s="121"/>
      <c r="H20" s="121"/>
    </row>
    <row r="21" spans="2:8" ht="17" x14ac:dyDescent="0.2">
      <c r="B21" s="35" t="s">
        <v>91</v>
      </c>
      <c r="C21" s="36"/>
      <c r="D21" s="36"/>
      <c r="E21" s="36"/>
      <c r="F21" s="122">
        <f>Worksheet!C20</f>
        <v>44910</v>
      </c>
      <c r="G21" s="122"/>
      <c r="H21" s="37" t="s">
        <v>92</v>
      </c>
    </row>
    <row r="23" spans="2:8" x14ac:dyDescent="0.2">
      <c r="B23" s="123"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23"/>
      <c r="D23" s="123"/>
      <c r="E23" s="123"/>
      <c r="F23" s="123"/>
      <c r="G23" s="123"/>
      <c r="H23" s="123"/>
    </row>
    <row r="24" spans="2:8" x14ac:dyDescent="0.2">
      <c r="B24" s="123"/>
      <c r="C24" s="123"/>
      <c r="D24" s="123"/>
      <c r="E24" s="123"/>
      <c r="F24" s="123"/>
      <c r="G24" s="123"/>
      <c r="H24" s="123"/>
    </row>
    <row r="25" spans="2:8" x14ac:dyDescent="0.2">
      <c r="B25" s="123"/>
      <c r="C25" s="123"/>
      <c r="D25" s="123"/>
      <c r="E25" s="123"/>
      <c r="F25" s="123"/>
      <c r="G25" s="123"/>
      <c r="H25" s="123"/>
    </row>
    <row r="26" spans="2:8" x14ac:dyDescent="0.2">
      <c r="B26" s="123"/>
      <c r="C26" s="123"/>
      <c r="D26" s="123"/>
      <c r="E26" s="123"/>
      <c r="F26" s="123"/>
      <c r="G26" s="123"/>
      <c r="H26" s="123"/>
    </row>
    <row r="27" spans="2:8" x14ac:dyDescent="0.2">
      <c r="B27" s="123"/>
      <c r="C27" s="123"/>
      <c r="D27" s="123"/>
      <c r="E27" s="123"/>
      <c r="F27" s="123"/>
      <c r="G27" s="123"/>
      <c r="H27" s="123"/>
    </row>
    <row r="28" spans="2:8" x14ac:dyDescent="0.2">
      <c r="B28" s="133" t="s">
        <v>150</v>
      </c>
      <c r="C28" s="133"/>
      <c r="D28" s="133"/>
      <c r="E28" s="133"/>
      <c r="F28" s="133"/>
      <c r="G28" s="133"/>
      <c r="H28" s="38">
        <f>DATE(YEAR(Worksheet!C19+1)+1,MONTH(Worksheet!C19+1),DAY(Worksheet!C19+1))</f>
        <v>45262</v>
      </c>
    </row>
    <row r="29" spans="2:8" ht="17" thickBot="1" x14ac:dyDescent="0.25"/>
    <row r="30" spans="2:8" x14ac:dyDescent="0.2">
      <c r="B30" s="124" t="s">
        <v>83</v>
      </c>
      <c r="C30" s="125"/>
      <c r="D30" s="125"/>
      <c r="E30" s="125"/>
      <c r="F30" s="125"/>
      <c r="G30" s="126"/>
    </row>
    <row r="31" spans="2:8" ht="17" thickBot="1" x14ac:dyDescent="0.25">
      <c r="B31" s="131" t="s">
        <v>93</v>
      </c>
      <c r="C31" s="132"/>
      <c r="D31" s="130">
        <f>Worksheet!C15</f>
        <v>12345678911111</v>
      </c>
      <c r="E31" s="130"/>
      <c r="F31" s="130"/>
      <c r="G31" s="39"/>
    </row>
    <row r="32" spans="2:8" x14ac:dyDescent="0.2">
      <c r="B32" s="127" t="s">
        <v>85</v>
      </c>
      <c r="C32" s="128"/>
      <c r="D32" s="128"/>
      <c r="E32" s="128"/>
      <c r="F32" s="129"/>
      <c r="G32" s="40">
        <f>Worksheet!C28</f>
        <v>0</v>
      </c>
    </row>
    <row r="33" spans="2:8" x14ac:dyDescent="0.2">
      <c r="B33" s="134" t="s">
        <v>84</v>
      </c>
      <c r="C33" s="135"/>
      <c r="D33" s="135"/>
      <c r="E33" s="135"/>
      <c r="F33" s="136"/>
      <c r="G33" s="41">
        <f>Worksheet!C27</f>
        <v>0</v>
      </c>
    </row>
    <row r="34" spans="2:8" x14ac:dyDescent="0.2">
      <c r="B34" s="134" t="s">
        <v>6</v>
      </c>
      <c r="C34" s="135"/>
      <c r="D34" s="135"/>
      <c r="E34" s="135"/>
      <c r="F34" s="136"/>
      <c r="G34" s="42">
        <f>G33/2</f>
        <v>0</v>
      </c>
    </row>
    <row r="35" spans="2:8" ht="17" thickBot="1" x14ac:dyDescent="0.25">
      <c r="B35" s="137" t="s">
        <v>4</v>
      </c>
      <c r="C35" s="138"/>
      <c r="D35" s="138"/>
      <c r="E35" s="138"/>
      <c r="F35" s="139"/>
      <c r="G35" s="79">
        <f>Worksheet!C29</f>
        <v>0</v>
      </c>
    </row>
    <row r="36" spans="2:8" ht="18" thickTop="1" thickBot="1" x14ac:dyDescent="0.25">
      <c r="B36" s="140" t="s">
        <v>88</v>
      </c>
      <c r="C36" s="141"/>
      <c r="D36" s="141"/>
      <c r="E36" s="141"/>
      <c r="F36" s="142"/>
      <c r="G36" s="80">
        <f>MIN(100000,G34*(G35/100))</f>
        <v>0</v>
      </c>
    </row>
    <row r="38" spans="2:8" x14ac:dyDescent="0.2">
      <c r="B38" s="123" t="s">
        <v>96</v>
      </c>
      <c r="C38" s="123"/>
      <c r="D38" s="123"/>
      <c r="E38" s="123"/>
      <c r="F38" s="123"/>
      <c r="G38" s="123"/>
      <c r="H38" s="123"/>
    </row>
    <row r="39" spans="2:8" x14ac:dyDescent="0.2">
      <c r="B39" s="43">
        <f>H28</f>
        <v>45262</v>
      </c>
      <c r="C39" s="123" t="s">
        <v>97</v>
      </c>
      <c r="D39" s="123"/>
      <c r="E39" s="123"/>
      <c r="F39" s="123"/>
      <c r="G39" s="123"/>
      <c r="H39" s="123"/>
    </row>
    <row r="40" spans="2:8" x14ac:dyDescent="0.2">
      <c r="B40" s="36"/>
      <c r="C40" s="36"/>
      <c r="D40" s="36"/>
      <c r="E40" s="36"/>
      <c r="F40" s="36"/>
      <c r="G40" s="36"/>
      <c r="H40" s="36"/>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1" spans="2:8" x14ac:dyDescent="0.2">
      <c r="B51" s="34" t="s">
        <v>94</v>
      </c>
    </row>
    <row r="55" spans="2:8" x14ac:dyDescent="0.2">
      <c r="B55" s="118" t="str">
        <f>Worksheet!C6&amp;" "&amp;Worksheet!C5&amp;""</f>
        <v>Mayor Jane Doe</v>
      </c>
      <c r="C55" s="118"/>
      <c r="D55" s="118"/>
      <c r="E55" s="118"/>
    </row>
    <row r="56" spans="2:8" x14ac:dyDescent="0.2">
      <c r="B56" s="118" t="str">
        <f>Worksheet!C11&amp;" "&amp;Worksheet!C12&amp;""</f>
        <v>Select City of/Village of Select Municipality</v>
      </c>
      <c r="C56" s="118"/>
      <c r="D56" s="118"/>
      <c r="E56" s="118"/>
    </row>
    <row r="59" spans="2:8" x14ac:dyDescent="0.2">
      <c r="B59" s="34" t="s">
        <v>105</v>
      </c>
    </row>
  </sheetData>
  <sheetProtection sheet="1" objects="1" scenarios="1"/>
  <mergeCells count="31">
    <mergeCell ref="B56:E56"/>
    <mergeCell ref="B55:E55"/>
    <mergeCell ref="D31:F31"/>
    <mergeCell ref="B31:C31"/>
    <mergeCell ref="B28:G28"/>
    <mergeCell ref="B38:H38"/>
    <mergeCell ref="C39:H39"/>
    <mergeCell ref="B44:H45"/>
    <mergeCell ref="B47:H48"/>
    <mergeCell ref="B41:H42"/>
    <mergeCell ref="B33:F33"/>
    <mergeCell ref="B34:F34"/>
    <mergeCell ref="B35:F35"/>
    <mergeCell ref="B36:F36"/>
    <mergeCell ref="B18:H20"/>
    <mergeCell ref="F21:G21"/>
    <mergeCell ref="B23:H27"/>
    <mergeCell ref="B30:G30"/>
    <mergeCell ref="B32:F32"/>
    <mergeCell ref="B16:H16"/>
    <mergeCell ref="B1:H1"/>
    <mergeCell ref="B3:H3"/>
    <mergeCell ref="B4:H4"/>
    <mergeCell ref="B5:H5"/>
    <mergeCell ref="B6:H6"/>
    <mergeCell ref="B7:H7"/>
    <mergeCell ref="B8:H8"/>
    <mergeCell ref="B10:H10"/>
    <mergeCell ref="C11:H11"/>
    <mergeCell ref="C12:H12"/>
    <mergeCell ref="C13:H13"/>
  </mergeCells>
  <pageMargins left="0.5" right="0.5" top="1" bottom="1" header="0.5" footer="0.5"/>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C9A2-21AB-0E43-B711-B4314CAA59F4}">
  <dimension ref="A1:L59"/>
  <sheetViews>
    <sheetView showGridLines="0" workbookViewId="0">
      <selection activeCellId="3" sqref="A17:XFD1048576 D16:XFD16 A16 A1:XFD15"/>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108</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48">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2 of the Southland Reactivation designation:"</f>
        <v>Following the guidelines of PA 102-1010, the Select City of/Village of Select Municipality calculates the below Estimated Tax Bill for PIN 12345678911111 for Year 2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2"</f>
        <v>PIN 12345678911111 — YEAR 2</v>
      </c>
      <c r="C33" s="152"/>
      <c r="D33" s="152"/>
      <c r="E33" s="152"/>
      <c r="F33" s="152"/>
      <c r="G33" s="152"/>
      <c r="H33" s="153"/>
    </row>
    <row r="34" spans="2:8" ht="17" thickBot="1" x14ac:dyDescent="0.25">
      <c r="B34" s="52"/>
      <c r="C34" s="53"/>
      <c r="D34" s="78"/>
      <c r="E34" s="161">
        <f>DATE(YEAR(Worksheet!C19+2)+2,MONTH(Worksheet!C19+2),DAY(Worksheet!C19+2))</f>
        <v>45629</v>
      </c>
      <c r="F34" s="78"/>
      <c r="G34" s="53"/>
      <c r="H34" s="54"/>
    </row>
    <row r="35" spans="2:8" ht="17" thickBot="1" x14ac:dyDescent="0.25">
      <c r="B35" s="154" t="s">
        <v>8</v>
      </c>
      <c r="C35" s="155"/>
      <c r="D35" s="155"/>
      <c r="E35" s="155"/>
      <c r="F35" s="155"/>
      <c r="G35" s="156"/>
      <c r="H35" s="55">
        <f>'Year 1 Abatement Letter'!G36</f>
        <v>0</v>
      </c>
    </row>
    <row r="36" spans="2:8" ht="17" thickBot="1" x14ac:dyDescent="0.25">
      <c r="B36" s="154" t="s">
        <v>9</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45629</v>
      </c>
      <c r="C39" s="143" t="s">
        <v>107</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4F1C5-480A-9E4A-A00D-956B88FF9641}">
  <dimension ref="A1:L59"/>
  <sheetViews>
    <sheetView showGridLines="0" workbookViewId="0">
      <selection activeCellId="3" sqref="A17:XFD1048576 D16:XFD16 A16 A1:XFD15"/>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110</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51">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3 of the Southland Reactivation designation:"</f>
        <v>Following the guidelines of PA 102-1010, the Select City of/Village of Select Municipality calculates the below Estimated Tax Bill for PIN 12345678911111 for Year 3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3"</f>
        <v>PIN 12345678911111 — YEAR 3</v>
      </c>
      <c r="C33" s="152"/>
      <c r="D33" s="152"/>
      <c r="E33" s="152"/>
      <c r="F33" s="152"/>
      <c r="G33" s="152"/>
      <c r="H33" s="153"/>
    </row>
    <row r="34" spans="2:8" ht="17" thickBot="1" x14ac:dyDescent="0.25">
      <c r="B34" s="52"/>
      <c r="C34" s="53"/>
      <c r="D34" s="78"/>
      <c r="E34" s="161">
        <f>DATE(YEAR(Worksheet!C19+3)+3,MONTH(Worksheet!C19+3),DAY(Worksheet!C19+3))</f>
        <v>45995</v>
      </c>
      <c r="F34" s="78"/>
      <c r="G34" s="53"/>
      <c r="H34" s="54"/>
    </row>
    <row r="35" spans="2:8" ht="17" thickBot="1" x14ac:dyDescent="0.25">
      <c r="B35" s="154" t="s">
        <v>112</v>
      </c>
      <c r="C35" s="155"/>
      <c r="D35" s="155"/>
      <c r="E35" s="155"/>
      <c r="F35" s="155"/>
      <c r="G35" s="156"/>
      <c r="H35" s="55">
        <f>'Year 2 Abatement Letter'!H36</f>
        <v>0</v>
      </c>
    </row>
    <row r="36" spans="2:8" ht="17" thickBot="1" x14ac:dyDescent="0.25">
      <c r="B36" s="154" t="s">
        <v>111</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45995</v>
      </c>
      <c r="C39" s="143" t="s">
        <v>113</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8B0C-ECB5-E443-A163-BDF57DCFE44D}">
  <dimension ref="A1:L59"/>
  <sheetViews>
    <sheetView showGridLines="0" topLeftCell="A16" workbookViewId="0">
      <selection activeCell="A16" sqref="A1:XFD1048576"/>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114</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48">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4 of the Southland Reactivation designation:"</f>
        <v>Following the guidelines of PA 102-1010, the Select City of/Village of Select Municipality calculates the below Estimated Tax Bill for PIN 12345678911111 for Year 4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4"</f>
        <v>PIN 12345678911111 — YEAR 4</v>
      </c>
      <c r="C33" s="152"/>
      <c r="D33" s="152"/>
      <c r="E33" s="152"/>
      <c r="F33" s="152"/>
      <c r="G33" s="152"/>
      <c r="H33" s="153"/>
    </row>
    <row r="34" spans="2:8" ht="17" thickBot="1" x14ac:dyDescent="0.25">
      <c r="B34" s="52"/>
      <c r="C34" s="53"/>
      <c r="D34" s="78"/>
      <c r="E34" s="161">
        <f>DATE(YEAR(Worksheet!C19+4)+4,MONTH(Worksheet!C19+4),DAY(Worksheet!C19+4))</f>
        <v>46361</v>
      </c>
      <c r="F34" s="78"/>
      <c r="G34" s="53"/>
      <c r="H34" s="54"/>
    </row>
    <row r="35" spans="2:8" ht="17" customHeight="1" thickBot="1" x14ac:dyDescent="0.25">
      <c r="B35" s="154" t="s">
        <v>111</v>
      </c>
      <c r="C35" s="155"/>
      <c r="D35" s="155"/>
      <c r="E35" s="155"/>
      <c r="F35" s="155"/>
      <c r="G35" s="156"/>
      <c r="H35" s="55">
        <f>'Year 3 Abatement Letter'!H36</f>
        <v>0</v>
      </c>
    </row>
    <row r="36" spans="2:8" ht="17" thickBot="1" x14ac:dyDescent="0.25">
      <c r="B36" s="154" t="s">
        <v>115</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46361</v>
      </c>
      <c r="C39" s="143" t="s">
        <v>116</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FA8D-3A3E-7E4F-B381-74D0BCB16CE3}">
  <dimension ref="A1:L59"/>
  <sheetViews>
    <sheetView showGridLines="0" topLeftCell="A16" workbookViewId="0">
      <selection activeCell="A16" sqref="A1:XFD1048576"/>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117</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51">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5 of the Southland Reactivation designation:"</f>
        <v>Following the guidelines of PA 102-1010, the Select City of/Village of Select Municipality calculates the below Estimated Tax Bill for PIN 12345678911111 for Year 5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5"</f>
        <v>PIN 12345678911111 — YEAR 5</v>
      </c>
      <c r="C33" s="152"/>
      <c r="D33" s="152"/>
      <c r="E33" s="152"/>
      <c r="F33" s="152"/>
      <c r="G33" s="152"/>
      <c r="H33" s="153"/>
    </row>
    <row r="34" spans="2:8" ht="17" thickBot="1" x14ac:dyDescent="0.25">
      <c r="B34" s="52"/>
      <c r="C34" s="53"/>
      <c r="D34" s="78"/>
      <c r="E34" s="161">
        <f>DATE(YEAR(Worksheet!C19+5)+5,MONTH(Worksheet!C19+5),DAY(Worksheet!C19+5))</f>
        <v>46727</v>
      </c>
      <c r="F34" s="78"/>
      <c r="G34" s="53"/>
      <c r="H34" s="54"/>
    </row>
    <row r="35" spans="2:8" ht="17" customHeight="1" thickBot="1" x14ac:dyDescent="0.25">
      <c r="B35" s="158" t="s">
        <v>115</v>
      </c>
      <c r="C35" s="159"/>
      <c r="D35" s="159"/>
      <c r="E35" s="159"/>
      <c r="F35" s="159"/>
      <c r="G35" s="160"/>
      <c r="H35" s="55">
        <f>'Year 4 Abatement Letter'!H36</f>
        <v>0</v>
      </c>
    </row>
    <row r="36" spans="2:8" ht="17" thickBot="1" x14ac:dyDescent="0.25">
      <c r="B36" s="154" t="s">
        <v>118</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46727</v>
      </c>
      <c r="C39" s="143" t="s">
        <v>119</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7:H48"/>
    <mergeCell ref="B55:E55"/>
    <mergeCell ref="B56:E56"/>
    <mergeCell ref="B38:H38"/>
    <mergeCell ref="C39:H39"/>
    <mergeCell ref="B41:H42"/>
    <mergeCell ref="B44:H45"/>
    <mergeCell ref="B35:G35"/>
    <mergeCell ref="B36:G36"/>
    <mergeCell ref="B32:H32"/>
    <mergeCell ref="B33:H33"/>
    <mergeCell ref="B1:H1"/>
    <mergeCell ref="B18:H20"/>
    <mergeCell ref="F21:G21"/>
    <mergeCell ref="B23:H27"/>
    <mergeCell ref="B29:H30"/>
  </mergeCells>
  <pageMargins left="0.5" right="0.5" top="1" bottom="1" header="0.5" footer="0.5"/>
  <pageSetup fitToHeight="0"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16D4-983C-F342-A094-641BA14FBE90}">
  <dimension ref="A1:L59"/>
  <sheetViews>
    <sheetView showGridLines="0" topLeftCell="A16" workbookViewId="0">
      <selection activeCell="A16" sqref="A1:XFD1048576"/>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120</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51">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6 of the Southland Reactivation designation:"</f>
        <v>Following the guidelines of PA 102-1010, the Select City of/Village of Select Municipality calculates the below Estimated Tax Bill for PIN 12345678911111 for Year 6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6"</f>
        <v>PIN 12345678911111 — YEAR 6</v>
      </c>
      <c r="C33" s="152"/>
      <c r="D33" s="152"/>
      <c r="E33" s="152"/>
      <c r="F33" s="152"/>
      <c r="G33" s="152"/>
      <c r="H33" s="153"/>
    </row>
    <row r="34" spans="2:8" ht="17" thickBot="1" x14ac:dyDescent="0.25">
      <c r="B34" s="52"/>
      <c r="C34" s="53"/>
      <c r="D34" s="78"/>
      <c r="E34" s="161">
        <f>DATE(YEAR(Worksheet!C19+6)+6,MONTH(Worksheet!C19+6),DAY(Worksheet!C19+6))</f>
        <v>47094</v>
      </c>
      <c r="F34" s="78"/>
      <c r="G34" s="53"/>
      <c r="H34" s="54"/>
    </row>
    <row r="35" spans="2:8" ht="17" customHeight="1" thickBot="1" x14ac:dyDescent="0.25">
      <c r="B35" s="154" t="s">
        <v>118</v>
      </c>
      <c r="C35" s="155"/>
      <c r="D35" s="155"/>
      <c r="E35" s="155"/>
      <c r="F35" s="155"/>
      <c r="G35" s="156"/>
      <c r="H35" s="55">
        <f>'Year 5 Abatement Letter'!H36</f>
        <v>0</v>
      </c>
    </row>
    <row r="36" spans="2:8" ht="17" customHeight="1" thickBot="1" x14ac:dyDescent="0.25">
      <c r="B36" s="158" t="s">
        <v>122</v>
      </c>
      <c r="C36" s="159"/>
      <c r="D36" s="159"/>
      <c r="E36" s="159"/>
      <c r="F36" s="159"/>
      <c r="G36" s="160"/>
      <c r="H36" s="55">
        <f>H35*1.1</f>
        <v>0</v>
      </c>
    </row>
    <row r="38" spans="2:8" x14ac:dyDescent="0.2">
      <c r="B38" s="157" t="s">
        <v>95</v>
      </c>
      <c r="C38" s="157"/>
      <c r="D38" s="157"/>
      <c r="E38" s="157"/>
      <c r="F38" s="157"/>
      <c r="G38" s="157"/>
      <c r="H38" s="157"/>
    </row>
    <row r="39" spans="2:8" ht="17" customHeight="1" x14ac:dyDescent="0.2">
      <c r="B39" s="162">
        <f>E34</f>
        <v>47094</v>
      </c>
      <c r="C39" s="143" t="s">
        <v>123</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87D1-4F1E-F043-B63B-F2E1DD92D735}">
  <dimension ref="A1:L59"/>
  <sheetViews>
    <sheetView showGridLines="0" topLeftCell="A15" workbookViewId="0">
      <selection activeCell="A15" sqref="A1:XFD1048576"/>
    </sheetView>
  </sheetViews>
  <sheetFormatPr baseColWidth="10" defaultRowHeight="16" x14ac:dyDescent="0.2"/>
  <cols>
    <col min="1" max="1" width="1.83203125" style="23" customWidth="1"/>
    <col min="2" max="2" width="8.5" style="23" customWidth="1"/>
    <col min="3" max="3" width="18.5" style="23" bestFit="1" customWidth="1"/>
    <col min="4" max="4" width="10.83203125" style="23"/>
    <col min="5" max="5" width="11" style="23" customWidth="1"/>
    <col min="6" max="7" width="10.83203125" style="23"/>
    <col min="8" max="8" width="17.33203125" style="23" customWidth="1"/>
    <col min="9" max="16384" width="10.83203125" style="69"/>
  </cols>
  <sheetData>
    <row r="1" spans="2:12" x14ac:dyDescent="0.2">
      <c r="B1" s="144">
        <f ca="1">TODAY()</f>
        <v>44841</v>
      </c>
      <c r="C1" s="144"/>
      <c r="D1" s="144"/>
      <c r="E1" s="144"/>
      <c r="F1" s="144"/>
      <c r="G1" s="144"/>
      <c r="H1" s="144"/>
      <c r="L1" s="69" t="s">
        <v>106</v>
      </c>
    </row>
    <row r="2" spans="2:12" x14ac:dyDescent="0.2">
      <c r="B2" s="34"/>
      <c r="C2" s="49"/>
      <c r="D2" s="49"/>
      <c r="E2" s="49"/>
      <c r="F2" s="49"/>
      <c r="G2" s="49"/>
      <c r="H2" s="49"/>
      <c r="I2" s="70"/>
      <c r="L2" s="69">
        <v>2023</v>
      </c>
    </row>
    <row r="3" spans="2:12" x14ac:dyDescent="0.2">
      <c r="B3" s="34"/>
      <c r="C3" s="45"/>
      <c r="D3" s="45"/>
      <c r="E3" s="45"/>
      <c r="F3" s="45"/>
      <c r="G3" s="45"/>
      <c r="H3" s="45"/>
      <c r="I3" s="71"/>
      <c r="L3" s="69">
        <v>2024</v>
      </c>
    </row>
    <row r="4" spans="2:12" x14ac:dyDescent="0.2">
      <c r="B4" s="47" t="s">
        <v>73</v>
      </c>
      <c r="C4" s="47"/>
      <c r="D4" s="47"/>
      <c r="E4" s="47"/>
      <c r="F4" s="47"/>
      <c r="G4" s="47"/>
      <c r="H4" s="47"/>
      <c r="L4" s="69">
        <v>2025</v>
      </c>
    </row>
    <row r="5" spans="2:12" x14ac:dyDescent="0.2">
      <c r="B5" s="47" t="s">
        <v>74</v>
      </c>
      <c r="C5" s="47"/>
      <c r="D5" s="47"/>
      <c r="E5" s="47"/>
      <c r="F5" s="47"/>
      <c r="G5" s="47"/>
      <c r="H5" s="47"/>
      <c r="L5" s="69">
        <v>2026</v>
      </c>
    </row>
    <row r="6" spans="2:12" x14ac:dyDescent="0.2">
      <c r="B6" s="47" t="s">
        <v>75</v>
      </c>
      <c r="C6" s="47"/>
      <c r="D6" s="47"/>
      <c r="E6" s="47"/>
      <c r="F6" s="47"/>
      <c r="G6" s="47"/>
      <c r="H6" s="47"/>
      <c r="L6" s="69">
        <v>2027</v>
      </c>
    </row>
    <row r="7" spans="2:12" x14ac:dyDescent="0.2">
      <c r="B7" s="47" t="s">
        <v>77</v>
      </c>
      <c r="C7" s="47"/>
      <c r="D7" s="47"/>
      <c r="E7" s="47"/>
      <c r="F7" s="47"/>
      <c r="G7" s="47"/>
      <c r="H7" s="47"/>
      <c r="L7" s="69">
        <v>2028</v>
      </c>
    </row>
    <row r="8" spans="2:12" x14ac:dyDescent="0.2">
      <c r="B8" s="47" t="s">
        <v>76</v>
      </c>
      <c r="C8" s="47"/>
      <c r="D8" s="47"/>
      <c r="E8" s="47"/>
      <c r="F8" s="47"/>
      <c r="G8" s="47"/>
      <c r="H8" s="47"/>
      <c r="L8" s="69">
        <v>2029</v>
      </c>
    </row>
    <row r="9" spans="2:12" x14ac:dyDescent="0.2">
      <c r="B9" s="47"/>
      <c r="C9" s="47"/>
      <c r="D9" s="47"/>
      <c r="E9" s="47"/>
      <c r="F9" s="47"/>
      <c r="G9" s="47"/>
      <c r="H9" s="47"/>
      <c r="L9" s="69">
        <v>2030</v>
      </c>
    </row>
    <row r="10" spans="2:12" x14ac:dyDescent="0.2">
      <c r="B10" s="44"/>
      <c r="C10" s="44"/>
      <c r="D10" s="44"/>
      <c r="E10" s="44"/>
      <c r="F10" s="44"/>
      <c r="G10" s="44"/>
      <c r="H10" s="44"/>
      <c r="L10" s="69">
        <v>2031</v>
      </c>
    </row>
    <row r="11" spans="2:12" x14ac:dyDescent="0.2">
      <c r="B11" s="35" t="s">
        <v>78</v>
      </c>
      <c r="C11" s="46" t="s">
        <v>121</v>
      </c>
      <c r="D11" s="46"/>
      <c r="E11" s="46"/>
      <c r="F11" s="46"/>
      <c r="G11" s="46"/>
      <c r="H11" s="46"/>
      <c r="L11" s="69">
        <v>2032</v>
      </c>
    </row>
    <row r="12" spans="2:12" x14ac:dyDescent="0.2">
      <c r="B12" s="35" t="s">
        <v>79</v>
      </c>
      <c r="C12" s="46" t="str">
        <f>Worksheet!C16&amp;"  "&amp;Worksheet!C17&amp;", IL  "&amp;Worksheet!C18</f>
        <v>12345 Main St.  Select Municipality, IL  55555</v>
      </c>
      <c r="D12" s="46"/>
      <c r="E12" s="46"/>
      <c r="F12" s="46"/>
      <c r="G12" s="46"/>
      <c r="H12" s="46"/>
      <c r="L12" s="69">
        <v>2033</v>
      </c>
    </row>
    <row r="13" spans="2:12" x14ac:dyDescent="0.2">
      <c r="B13" s="35" t="s">
        <v>81</v>
      </c>
      <c r="C13" s="51">
        <f>Worksheet!C15</f>
        <v>12345678911111</v>
      </c>
      <c r="D13" s="48"/>
      <c r="E13" s="48"/>
      <c r="F13" s="48"/>
      <c r="G13" s="48"/>
      <c r="H13" s="48"/>
      <c r="L13" s="69">
        <v>2034</v>
      </c>
    </row>
    <row r="14" spans="2:12" x14ac:dyDescent="0.2">
      <c r="B14" s="35"/>
      <c r="C14" s="48"/>
      <c r="D14" s="48"/>
      <c r="E14" s="48"/>
      <c r="F14" s="48"/>
      <c r="G14" s="48"/>
      <c r="H14" s="48"/>
      <c r="L14" s="69">
        <v>2035</v>
      </c>
    </row>
    <row r="15" spans="2:12" x14ac:dyDescent="0.2">
      <c r="B15" s="34"/>
      <c r="C15" s="34"/>
      <c r="D15" s="34"/>
      <c r="E15" s="34"/>
      <c r="F15" s="34"/>
      <c r="G15" s="34"/>
      <c r="H15" s="34"/>
      <c r="L15" s="69">
        <v>2036</v>
      </c>
    </row>
    <row r="16" spans="2:12" x14ac:dyDescent="0.2">
      <c r="B16" s="47" t="s">
        <v>82</v>
      </c>
      <c r="C16" s="47"/>
      <c r="D16" s="47"/>
      <c r="E16" s="47"/>
      <c r="F16" s="47"/>
      <c r="G16" s="47"/>
      <c r="H16" s="47"/>
      <c r="L16" s="69">
        <v>2037</v>
      </c>
    </row>
    <row r="17" spans="2:12" x14ac:dyDescent="0.2">
      <c r="B17" s="34"/>
      <c r="C17" s="34"/>
      <c r="D17" s="34"/>
      <c r="E17" s="34"/>
      <c r="F17" s="34"/>
      <c r="G17" s="34"/>
      <c r="H17" s="34"/>
      <c r="L17" s="69">
        <v>2038</v>
      </c>
    </row>
    <row r="18" spans="2:12" x14ac:dyDescent="0.2">
      <c r="B18" s="145" t="str">
        <f>"As required by Public Act 102-1010, known as the Southland Reactivation Act, the above referenced property has been certified as a Southland Reactivation Property by the "&amp;Worksheet!C11&amp;" "&amp;Worksheet!C12&amp;""</f>
        <v>As required by Public Act 102-1010, known as the Southland Reactivation Act, the above referenced property has been certified as a Southland Reactivation Property by the Select City of/Village of Select Municipality</v>
      </c>
      <c r="C18" s="145"/>
      <c r="D18" s="145"/>
      <c r="E18" s="145"/>
      <c r="F18" s="145"/>
      <c r="G18" s="145"/>
      <c r="H18" s="145"/>
      <c r="L18" s="69">
        <v>2039</v>
      </c>
    </row>
    <row r="19" spans="2:12" x14ac:dyDescent="0.2">
      <c r="B19" s="145"/>
      <c r="C19" s="145"/>
      <c r="D19" s="145"/>
      <c r="E19" s="145"/>
      <c r="F19" s="145"/>
      <c r="G19" s="145"/>
      <c r="H19" s="145"/>
      <c r="L19" s="69">
        <v>2040</v>
      </c>
    </row>
    <row r="20" spans="2:12" x14ac:dyDescent="0.2">
      <c r="B20" s="145"/>
      <c r="C20" s="145"/>
      <c r="D20" s="145"/>
      <c r="E20" s="145"/>
      <c r="F20" s="145"/>
      <c r="G20" s="145"/>
      <c r="H20" s="145"/>
      <c r="L20" s="69">
        <v>2041</v>
      </c>
    </row>
    <row r="21" spans="2:12" ht="17" x14ac:dyDescent="0.2">
      <c r="B21" s="24" t="s">
        <v>91</v>
      </c>
      <c r="C21" s="26"/>
      <c r="D21" s="26"/>
      <c r="E21" s="26"/>
      <c r="F21" s="146">
        <f>Worksheet!C20</f>
        <v>44910</v>
      </c>
      <c r="G21" s="146"/>
      <c r="H21" s="27" t="s">
        <v>92</v>
      </c>
      <c r="L21" s="69">
        <v>2042</v>
      </c>
    </row>
    <row r="22" spans="2:12" x14ac:dyDescent="0.2">
      <c r="L22" s="69">
        <v>2043</v>
      </c>
    </row>
    <row r="23" spans="2:12" x14ac:dyDescent="0.2">
      <c r="B23" s="147" t="str">
        <f>"In compliance with the terms of Public Act 102-1010, the "&amp;Worksheet!C11&amp;" "&amp;Worksheet!C12&amp;" is submitting this letter in support of the tax abatement for PIN "&amp;Worksheet!C15&amp;". The "&amp;Worksheet!C11&amp;" certifies that PIN "&amp;Worksheet!C15&amp;" meets the criteria for Southland Reactivation Property and has been designated as Southland Reactivation Property as established by State Law."</f>
        <v>In compliance with the terms of Public Act 102-1010, the Select City of/Village of Select Municipality is submitting this letter in support of the tax abatement for PIN 12345678911111. The Select City of/Village of certifies that PIN 12345678911111 meets the criteria for Southland Reactivation Property and has been designated as Southland Reactivation Property as established by State Law.</v>
      </c>
      <c r="C23" s="147"/>
      <c r="D23" s="147"/>
      <c r="E23" s="147"/>
      <c r="F23" s="147"/>
      <c r="G23" s="147"/>
      <c r="H23" s="147"/>
      <c r="L23" s="69">
        <v>2044</v>
      </c>
    </row>
    <row r="24" spans="2:12" x14ac:dyDescent="0.2">
      <c r="B24" s="147"/>
      <c r="C24" s="147"/>
      <c r="D24" s="147"/>
      <c r="E24" s="147"/>
      <c r="F24" s="147"/>
      <c r="G24" s="147"/>
      <c r="H24" s="147"/>
      <c r="L24" s="69">
        <v>2045</v>
      </c>
    </row>
    <row r="25" spans="2:12" x14ac:dyDescent="0.2">
      <c r="B25" s="147"/>
      <c r="C25" s="147"/>
      <c r="D25" s="147"/>
      <c r="E25" s="147"/>
      <c r="F25" s="147"/>
      <c r="G25" s="147"/>
      <c r="H25" s="147"/>
      <c r="L25" s="69">
        <v>2046</v>
      </c>
    </row>
    <row r="26" spans="2:12" x14ac:dyDescent="0.2">
      <c r="B26" s="147"/>
      <c r="C26" s="147"/>
      <c r="D26" s="147"/>
      <c r="E26" s="147"/>
      <c r="F26" s="147"/>
      <c r="G26" s="147"/>
      <c r="H26" s="147"/>
      <c r="L26" s="69">
        <v>2047</v>
      </c>
    </row>
    <row r="27" spans="2:12" x14ac:dyDescent="0.2">
      <c r="B27" s="147"/>
      <c r="C27" s="147"/>
      <c r="D27" s="147"/>
      <c r="E27" s="147"/>
      <c r="F27" s="147"/>
      <c r="G27" s="147"/>
      <c r="H27" s="147"/>
      <c r="L27" s="69">
        <v>2048</v>
      </c>
    </row>
    <row r="28" spans="2:12" x14ac:dyDescent="0.2">
      <c r="B28" s="25"/>
      <c r="C28" s="25"/>
      <c r="D28" s="25"/>
      <c r="E28" s="25"/>
      <c r="F28" s="25"/>
      <c r="G28" s="25"/>
      <c r="H28" s="25"/>
      <c r="L28" s="69">
        <v>2049</v>
      </c>
    </row>
    <row r="29" spans="2:12" x14ac:dyDescent="0.2">
      <c r="B29" s="147" t="str">
        <f>"Following the guidelines of PA 102-1010, the "&amp;Worksheet!C11&amp;" "&amp;Worksheet!C12&amp;" calculates the below Estimated Tax Bill for PIN "&amp;Worksheet!C15&amp;" for Year 7 of the Southland Reactivation designation:"</f>
        <v>Following the guidelines of PA 102-1010, the Select City of/Village of Select Municipality calculates the below Estimated Tax Bill for PIN 12345678911111 for Year 7 of the Southland Reactivation designation:</v>
      </c>
      <c r="C29" s="147"/>
      <c r="D29" s="147"/>
      <c r="E29" s="147"/>
      <c r="F29" s="147"/>
      <c r="G29" s="147"/>
      <c r="H29" s="147"/>
      <c r="L29" s="69">
        <v>2050</v>
      </c>
    </row>
    <row r="30" spans="2:12" x14ac:dyDescent="0.2">
      <c r="B30" s="147"/>
      <c r="C30" s="147"/>
      <c r="D30" s="147"/>
      <c r="E30" s="147"/>
      <c r="F30" s="147"/>
      <c r="G30" s="147"/>
      <c r="H30" s="147"/>
      <c r="L30" s="69">
        <v>2051</v>
      </c>
    </row>
    <row r="31" spans="2:12" ht="17" thickBot="1" x14ac:dyDescent="0.25">
      <c r="L31" s="69">
        <v>2052</v>
      </c>
    </row>
    <row r="32" spans="2:12" x14ac:dyDescent="0.2">
      <c r="B32" s="148" t="s">
        <v>83</v>
      </c>
      <c r="C32" s="149"/>
      <c r="D32" s="149"/>
      <c r="E32" s="149"/>
      <c r="F32" s="149"/>
      <c r="G32" s="149"/>
      <c r="H32" s="150"/>
    </row>
    <row r="33" spans="2:8" x14ac:dyDescent="0.2">
      <c r="B33" s="151" t="str">
        <f>"PIN " &amp;Worksheet!C15&amp;" — YEAR 7"</f>
        <v>PIN 12345678911111 — YEAR 7</v>
      </c>
      <c r="C33" s="152"/>
      <c r="D33" s="152"/>
      <c r="E33" s="152"/>
      <c r="F33" s="152"/>
      <c r="G33" s="152"/>
      <c r="H33" s="153"/>
    </row>
    <row r="34" spans="2:8" ht="17" thickBot="1" x14ac:dyDescent="0.25">
      <c r="B34" s="52"/>
      <c r="C34" s="53"/>
      <c r="D34" s="78"/>
      <c r="E34" s="161">
        <f>DATE(YEAR(Worksheet!C19+7)+7,MONTH(Worksheet!C19+7),DAY(Worksheet!C19+7))</f>
        <v>47460</v>
      </c>
      <c r="F34" s="78"/>
      <c r="G34" s="53"/>
      <c r="H34" s="54"/>
    </row>
    <row r="35" spans="2:8" ht="17" customHeight="1" thickBot="1" x14ac:dyDescent="0.25">
      <c r="B35" s="154" t="s">
        <v>124</v>
      </c>
      <c r="C35" s="155"/>
      <c r="D35" s="155"/>
      <c r="E35" s="155"/>
      <c r="F35" s="155"/>
      <c r="G35" s="156"/>
      <c r="H35" s="55">
        <f>'Year 6 Abatement Letter'!H36</f>
        <v>0</v>
      </c>
    </row>
    <row r="36" spans="2:8" ht="17" thickBot="1" x14ac:dyDescent="0.25">
      <c r="B36" s="154" t="s">
        <v>14</v>
      </c>
      <c r="C36" s="155"/>
      <c r="D36" s="155"/>
      <c r="E36" s="155"/>
      <c r="F36" s="155"/>
      <c r="G36" s="156"/>
      <c r="H36" s="55">
        <f>H35*1.1</f>
        <v>0</v>
      </c>
    </row>
    <row r="38" spans="2:8" x14ac:dyDescent="0.2">
      <c r="B38" s="157" t="s">
        <v>95</v>
      </c>
      <c r="C38" s="157"/>
      <c r="D38" s="157"/>
      <c r="E38" s="157"/>
      <c r="F38" s="157"/>
      <c r="G38" s="157"/>
      <c r="H38" s="157"/>
    </row>
    <row r="39" spans="2:8" ht="17" customHeight="1" x14ac:dyDescent="0.2">
      <c r="B39" s="162">
        <f>E34</f>
        <v>47460</v>
      </c>
      <c r="C39" s="143" t="s">
        <v>125</v>
      </c>
      <c r="D39" s="143"/>
      <c r="E39" s="143"/>
      <c r="F39" s="143"/>
      <c r="G39" s="143"/>
      <c r="H39" s="143"/>
    </row>
    <row r="41" spans="2:8" x14ac:dyDescent="0.2">
      <c r="B41" s="123" t="str">
        <f>"Please send the "&amp;Worksheet!C11&amp;" "&amp;Worksheet!C12&amp;" and SSMMA an abatement report upon completion of the calculation."</f>
        <v>Please send the Select City of/Village of Select Municipality and SSMMA an abatement report upon completion of the calculation.</v>
      </c>
      <c r="C41" s="123"/>
      <c r="D41" s="123"/>
      <c r="E41" s="123"/>
      <c r="F41" s="123"/>
      <c r="G41" s="123"/>
      <c r="H41" s="123"/>
    </row>
    <row r="42" spans="2:8" x14ac:dyDescent="0.2">
      <c r="B42" s="123"/>
      <c r="C42" s="123"/>
      <c r="D42" s="123"/>
      <c r="E42" s="123"/>
      <c r="F42" s="123"/>
      <c r="G42" s="123"/>
      <c r="H42" s="123"/>
    </row>
    <row r="43" spans="2:8" x14ac:dyDescent="0.2">
      <c r="B43" s="35"/>
      <c r="C43" s="34"/>
      <c r="D43" s="34"/>
      <c r="E43" s="34"/>
      <c r="F43" s="34"/>
      <c r="G43" s="34"/>
      <c r="H43" s="34"/>
    </row>
    <row r="44" spans="2:8" x14ac:dyDescent="0.2">
      <c r="B44" s="123" t="str">
        <f>"Should you have any questions, please contact "&amp;Worksheet!C7&amp;", "&amp;Worksheet!C8&amp;" of "&amp;Worksheet!C11&amp;" "&amp;Worksheet!C12&amp;" at "&amp;Worksheet!C9&amp;" or "&amp;Worksheet!C10&amp;"."</f>
        <v>Should you have any questions, please contact John Doe, Village Clerk of Select City of/Village of Select Municipality at 5555555555 or villageclerk@village.gov.</v>
      </c>
      <c r="C44" s="123"/>
      <c r="D44" s="123"/>
      <c r="E44" s="123"/>
      <c r="F44" s="123"/>
      <c r="G44" s="123"/>
      <c r="H44" s="123"/>
    </row>
    <row r="45" spans="2:8" x14ac:dyDescent="0.2">
      <c r="B45" s="123"/>
      <c r="C45" s="123"/>
      <c r="D45" s="123"/>
      <c r="E45" s="123"/>
      <c r="F45" s="123"/>
      <c r="G45" s="123"/>
      <c r="H45" s="123"/>
    </row>
    <row r="46" spans="2:8" x14ac:dyDescent="0.2">
      <c r="B46" s="34"/>
      <c r="C46" s="34"/>
      <c r="D46" s="34"/>
      <c r="E46" s="34"/>
      <c r="F46" s="34"/>
      <c r="G46" s="34"/>
      <c r="H46" s="34"/>
    </row>
    <row r="47" spans="2:8" x14ac:dyDescent="0.2">
      <c r="B47" s="121" t="str">
        <f>"Thank you for your attention to this matter, and for supporting the redevelopment efforts of the "&amp;Worksheet!C11&amp;" "&amp;Worksheet!C12&amp;"."</f>
        <v>Thank you for your attention to this matter, and for supporting the redevelopment efforts of the Select City of/Village of Select Municipality.</v>
      </c>
      <c r="C47" s="121"/>
      <c r="D47" s="121"/>
      <c r="E47" s="121"/>
      <c r="F47" s="121"/>
      <c r="G47" s="121"/>
      <c r="H47" s="121"/>
    </row>
    <row r="48" spans="2:8" x14ac:dyDescent="0.2">
      <c r="B48" s="121"/>
      <c r="C48" s="121"/>
      <c r="D48" s="121"/>
      <c r="E48" s="121"/>
      <c r="F48" s="121"/>
      <c r="G48" s="121"/>
      <c r="H48" s="121"/>
    </row>
    <row r="49" spans="2:8" x14ac:dyDescent="0.2">
      <c r="B49" s="50"/>
      <c r="C49" s="50"/>
      <c r="D49" s="50"/>
      <c r="E49" s="50"/>
      <c r="F49" s="50"/>
      <c r="G49" s="50"/>
      <c r="H49" s="50"/>
    </row>
    <row r="50" spans="2:8" x14ac:dyDescent="0.2">
      <c r="B50" s="34"/>
      <c r="C50" s="34"/>
      <c r="D50" s="34"/>
      <c r="E50" s="34"/>
      <c r="F50" s="34"/>
      <c r="G50" s="34"/>
      <c r="H50" s="34"/>
    </row>
    <row r="51" spans="2:8" x14ac:dyDescent="0.2">
      <c r="B51" s="34" t="s">
        <v>94</v>
      </c>
      <c r="C51" s="34"/>
      <c r="D51" s="34"/>
      <c r="E51" s="34"/>
      <c r="F51" s="34"/>
      <c r="G51" s="34"/>
      <c r="H51" s="34"/>
    </row>
    <row r="52" spans="2:8" x14ac:dyDescent="0.2">
      <c r="B52" s="34"/>
      <c r="C52" s="34"/>
      <c r="D52" s="34"/>
      <c r="E52" s="34"/>
      <c r="F52" s="34"/>
      <c r="G52" s="34"/>
      <c r="H52" s="34"/>
    </row>
    <row r="53" spans="2:8" x14ac:dyDescent="0.2">
      <c r="B53" s="34"/>
      <c r="C53" s="34"/>
      <c r="D53" s="34"/>
      <c r="E53" s="34"/>
      <c r="F53" s="34"/>
      <c r="G53" s="34"/>
      <c r="H53" s="34"/>
    </row>
    <row r="54" spans="2:8" x14ac:dyDescent="0.2">
      <c r="B54" s="34"/>
      <c r="C54" s="34"/>
      <c r="D54" s="34"/>
      <c r="E54" s="34"/>
      <c r="F54" s="34"/>
      <c r="G54" s="34"/>
      <c r="H54" s="34"/>
    </row>
    <row r="55" spans="2:8" x14ac:dyDescent="0.2">
      <c r="B55" s="118" t="str">
        <f>Worksheet!C6&amp;" "&amp;Worksheet!C5&amp;""</f>
        <v>Mayor Jane Doe</v>
      </c>
      <c r="C55" s="118"/>
      <c r="D55" s="118"/>
      <c r="E55" s="118"/>
      <c r="F55" s="34"/>
      <c r="G55" s="34"/>
      <c r="H55" s="34"/>
    </row>
    <row r="56" spans="2:8" x14ac:dyDescent="0.2">
      <c r="B56" s="118" t="str">
        <f>Worksheet!C11&amp;" "&amp;Worksheet!C12&amp;""</f>
        <v>Select City of/Village of Select Municipality</v>
      </c>
      <c r="C56" s="118"/>
      <c r="D56" s="118"/>
      <c r="E56" s="118"/>
      <c r="F56" s="34"/>
      <c r="G56" s="34"/>
      <c r="H56" s="34"/>
    </row>
    <row r="57" spans="2:8" x14ac:dyDescent="0.2">
      <c r="B57" s="34"/>
      <c r="C57" s="34"/>
      <c r="D57" s="34"/>
      <c r="E57" s="34"/>
      <c r="F57" s="34"/>
      <c r="G57" s="34"/>
      <c r="H57" s="34"/>
    </row>
    <row r="58" spans="2:8" x14ac:dyDescent="0.2">
      <c r="B58" s="34"/>
      <c r="C58" s="34"/>
      <c r="D58" s="34"/>
      <c r="E58" s="34"/>
      <c r="F58" s="34"/>
      <c r="G58" s="34"/>
      <c r="H58" s="34"/>
    </row>
    <row r="59" spans="2:8" x14ac:dyDescent="0.2">
      <c r="B59" s="34" t="s">
        <v>105</v>
      </c>
      <c r="C59" s="34"/>
      <c r="D59" s="34"/>
      <c r="E59" s="34"/>
      <c r="F59" s="34"/>
      <c r="G59" s="34"/>
      <c r="H59" s="34"/>
    </row>
  </sheetData>
  <sheetProtection sheet="1" objects="1" scenarios="1"/>
  <mergeCells count="16">
    <mergeCell ref="B41:H42"/>
    <mergeCell ref="B44:H45"/>
    <mergeCell ref="B47:H48"/>
    <mergeCell ref="B55:E55"/>
    <mergeCell ref="B56:E56"/>
    <mergeCell ref="C39:H39"/>
    <mergeCell ref="B1:H1"/>
    <mergeCell ref="B18:H20"/>
    <mergeCell ref="F21:G21"/>
    <mergeCell ref="B23:H27"/>
    <mergeCell ref="B29:H30"/>
    <mergeCell ref="B32:H32"/>
    <mergeCell ref="B33:H33"/>
    <mergeCell ref="B35:G35"/>
    <mergeCell ref="B36:G36"/>
    <mergeCell ref="B38:H38"/>
  </mergeCells>
  <pageMargins left="0.5" right="0.5" top="1" bottom="1" header="0.5" footer="0.5"/>
  <pageSetup fitToHeight="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INSTRUCTIONS</vt:lpstr>
      <vt:lpstr>Worksheet</vt:lpstr>
      <vt:lpstr>Year 1 Abatement Letter</vt:lpstr>
      <vt:lpstr>Year 2 Abatement Letter</vt:lpstr>
      <vt:lpstr>Year 3 Abatement Letter</vt:lpstr>
      <vt:lpstr>Year 4 Abatement Letter</vt:lpstr>
      <vt:lpstr>Year 5 Abatement Letter</vt:lpstr>
      <vt:lpstr>Year 6 Abatement Letter</vt:lpstr>
      <vt:lpstr>Year 7 Abatement Letter</vt:lpstr>
      <vt:lpstr>Year 8 Abatement Letter</vt:lpstr>
      <vt:lpstr>Year 9 Abatement Letter</vt:lpstr>
      <vt:lpstr>Year 10 Abatement Letter</vt:lpstr>
      <vt:lpstr>Year 11 Abatement Letter</vt:lpstr>
      <vt:lpstr>Year 12 Abatement Letter</vt:lpstr>
      <vt:lpstr>INSTRUCTIONS!Print_Area</vt:lpstr>
      <vt:lpstr>Worksheet!Print_Area</vt:lpstr>
      <vt:lpstr>'Year 1 Abatement Letter'!Print_Area</vt:lpstr>
      <vt:lpstr>'Year 10 Abatement Letter'!Print_Area</vt:lpstr>
      <vt:lpstr>'Year 11 Abatement Letter'!Print_Area</vt:lpstr>
      <vt:lpstr>'Year 12 Abatement Letter'!Print_Area</vt:lpstr>
      <vt:lpstr>'Year 2 Abatement Letter'!Print_Area</vt:lpstr>
      <vt:lpstr>'Year 3 Abatement Letter'!Print_Area</vt:lpstr>
      <vt:lpstr>'Year 4 Abatement Letter'!Print_Area</vt:lpstr>
      <vt:lpstr>'Year 5 Abatement Letter'!Print_Area</vt:lpstr>
      <vt:lpstr>'Year 6 Abatement Letter'!Print_Area</vt:lpstr>
      <vt:lpstr>'Year 7 Abatement Letter'!Print_Area</vt:lpstr>
      <vt:lpstr>'Year 8 Abatement Letter'!Print_Area</vt:lpstr>
      <vt:lpstr>'Year 9 Abatement Letter'!Print_Area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2022-10-06T21:08:26Z</cp:lastPrinted>
  <dcterms:created xsi:type="dcterms:W3CDTF">2022-10-05T18:52:13Z</dcterms:created>
  <dcterms:modified xsi:type="dcterms:W3CDTF">2022-10-07T20:02:25Z</dcterms:modified>
</cp:coreProperties>
</file>